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CF24124-36D6-43D5-A70A-96DBB8686A2A}" xr6:coauthVersionLast="47" xr6:coauthVersionMax="47" xr10:uidLastSave="{00000000-0000-0000-0000-000000000000}"/>
  <bookViews>
    <workbookView xWindow="-19320" yWindow="690" windowWidth="19440" windowHeight="15150" activeTab="1" xr2:uid="{00000000-000D-0000-FFFF-FFFF00000000}"/>
  </bookViews>
  <sheets>
    <sheet name="총괄표" sheetId="8" r:id="rId1"/>
    <sheet name="세입결산" sheetId="4" r:id="rId2"/>
    <sheet name="세출결산" sheetId="5" r:id="rId3"/>
  </sheets>
  <definedNames>
    <definedName name="_xlnm.Print_Area" localSheetId="2">세출결산!$A$1:$F$34</definedName>
    <definedName name="_xlnm.Print_Area" localSheetId="0">총괄표!$A$1:$L$55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" i="8" l="1"/>
  <c r="K55" i="8"/>
  <c r="J55" i="8"/>
  <c r="L53" i="8"/>
  <c r="K53" i="8"/>
  <c r="J53" i="8"/>
  <c r="L51" i="8"/>
  <c r="K51" i="8"/>
  <c r="J51" i="8"/>
  <c r="J48" i="8"/>
  <c r="L46" i="8"/>
  <c r="E51" i="8"/>
  <c r="D51" i="8"/>
  <c r="F45" i="8"/>
  <c r="E45" i="8"/>
  <c r="D45" i="8"/>
  <c r="L49" i="8" l="1"/>
  <c r="F49" i="8"/>
  <c r="F18" i="5"/>
  <c r="D30" i="5"/>
  <c r="E30" i="5"/>
  <c r="E32" i="5"/>
  <c r="F32" i="5"/>
  <c r="E34" i="5"/>
  <c r="D34" i="5"/>
  <c r="F31" i="5"/>
  <c r="D32" i="5"/>
  <c r="F29" i="5"/>
  <c r="E27" i="5"/>
  <c r="E5" i="5" s="1"/>
  <c r="E13" i="5"/>
  <c r="D13" i="5"/>
  <c r="D27" i="5" s="1"/>
  <c r="D5" i="5" s="1"/>
  <c r="E22" i="4"/>
  <c r="D22" i="4"/>
  <c r="F20" i="4"/>
  <c r="D19" i="4"/>
  <c r="K48" i="8" l="1"/>
  <c r="F6" i="8" l="1"/>
  <c r="F26" i="5"/>
  <c r="E55" i="8" l="1"/>
  <c r="E5" i="8" s="1"/>
  <c r="E53" i="8"/>
  <c r="F54" i="8"/>
  <c r="L54" i="8"/>
  <c r="L52" i="8"/>
  <c r="L50" i="8"/>
  <c r="J5" i="8" l="1"/>
  <c r="K5" i="8"/>
  <c r="F28" i="5" l="1"/>
  <c r="F30" i="5" s="1"/>
  <c r="F23" i="5" l="1"/>
  <c r="L8" i="8" l="1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6" i="8"/>
  <c r="D53" i="8"/>
  <c r="F52" i="8"/>
  <c r="F53" i="8" s="1"/>
  <c r="F51" i="8"/>
  <c r="F50" i="8"/>
  <c r="F42" i="8"/>
  <c r="F9" i="8"/>
  <c r="F12" i="8"/>
  <c r="F15" i="8"/>
  <c r="F18" i="8"/>
  <c r="F21" i="8"/>
  <c r="F24" i="8"/>
  <c r="F27" i="8"/>
  <c r="F30" i="8"/>
  <c r="F33" i="8"/>
  <c r="F36" i="8"/>
  <c r="F39" i="8"/>
  <c r="D55" i="8"/>
  <c r="L48" i="8" l="1"/>
  <c r="L5" i="8" s="1"/>
  <c r="F55" i="8"/>
  <c r="F25" i="4"/>
  <c r="F23" i="4"/>
  <c r="F21" i="4"/>
  <c r="F7" i="4"/>
  <c r="F8" i="4"/>
  <c r="F9" i="4"/>
  <c r="F10" i="4"/>
  <c r="F11" i="4"/>
  <c r="F12" i="4"/>
  <c r="F13" i="4"/>
  <c r="F14" i="4"/>
  <c r="F15" i="4"/>
  <c r="F16" i="4"/>
  <c r="F17" i="4"/>
  <c r="F18" i="4"/>
  <c r="F6" i="4"/>
  <c r="F33" i="5"/>
  <c r="F34" i="5" s="1"/>
  <c r="E37" i="5" l="1"/>
  <c r="E26" i="4"/>
  <c r="E5" i="4" s="1"/>
  <c r="D26" i="4"/>
  <c r="F11" i="5"/>
  <c r="F20" i="5"/>
  <c r="F21" i="5"/>
  <c r="F22" i="5"/>
  <c r="F24" i="5"/>
  <c r="F25" i="5"/>
  <c r="F8" i="5"/>
  <c r="F9" i="5"/>
  <c r="F10" i="5"/>
  <c r="F12" i="5"/>
  <c r="F13" i="5"/>
  <c r="F15" i="5"/>
  <c r="F16" i="5"/>
  <c r="F17" i="5"/>
  <c r="F19" i="5"/>
  <c r="F7" i="5" l="1"/>
  <c r="F26" i="4"/>
  <c r="E24" i="4" l="1"/>
  <c r="E19" i="4"/>
  <c r="F19" i="4" l="1"/>
  <c r="D24" i="4" l="1"/>
  <c r="F22" i="4" l="1"/>
  <c r="D5" i="4"/>
  <c r="F5" i="4" s="1"/>
  <c r="F24" i="4" l="1"/>
  <c r="F6" i="5" l="1"/>
  <c r="F27" i="5" s="1"/>
  <c r="F5" i="5" l="1"/>
  <c r="D5" i="8"/>
  <c r="F5" i="8" l="1"/>
</calcChain>
</file>

<file path=xl/sharedStrings.xml><?xml version="1.0" encoding="utf-8"?>
<sst xmlns="http://schemas.openxmlformats.org/spreadsheetml/2006/main" count="175" uniqueCount="85">
  <si>
    <t>세입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</si>
  <si>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</si>
  <si>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</si>
  <si>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</si>
  <si>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세출</t>
    <phoneticPr fontId="1" type="noConversion"/>
  </si>
  <si>
    <t>후원금</t>
    <phoneticPr fontId="1" type="noConversion"/>
  </si>
  <si>
    <t>잡수입</t>
    <phoneticPr fontId="1" type="noConversion"/>
  </si>
  <si>
    <t>외부
지원
수입</t>
    <phoneticPr fontId="1" type="noConversion"/>
  </si>
  <si>
    <t>급여</t>
  </si>
  <si>
    <t>제수당</t>
  </si>
  <si>
    <t>총  계</t>
    <phoneticPr fontId="1" type="noConversion"/>
  </si>
  <si>
    <t>기관운영비</t>
  </si>
  <si>
    <t>회의비</t>
  </si>
  <si>
    <t>여비</t>
  </si>
  <si>
    <t>수용비 및 수수료</t>
  </si>
  <si>
    <t>공공요금</t>
  </si>
  <si>
    <t>제세공과금</t>
  </si>
  <si>
    <t>차량비</t>
  </si>
  <si>
    <t>기타운영비</t>
  </si>
  <si>
    <t>자산취득비</t>
  </si>
  <si>
    <t>시설장비유지비</t>
  </si>
  <si>
    <t>소 계</t>
    <phoneticPr fontId="1" type="noConversion"/>
  </si>
  <si>
    <t>증감
(A-B)</t>
    <phoneticPr fontId="1" type="noConversion"/>
  </si>
  <si>
    <t>인건비</t>
    <phoneticPr fontId="1" type="noConversion"/>
  </si>
  <si>
    <t>사무비</t>
    <phoneticPr fontId="1" type="noConversion"/>
  </si>
  <si>
    <t>보조금
수입</t>
    <phoneticPr fontId="1" type="noConversion"/>
  </si>
  <si>
    <t>방문교육사업</t>
    <phoneticPr fontId="1" type="noConversion"/>
  </si>
  <si>
    <t>(단위:원)</t>
    <phoneticPr fontId="1" type="noConversion"/>
  </si>
  <si>
    <t>방문교육사업</t>
  </si>
  <si>
    <t>사례관리사업</t>
  </si>
  <si>
    <t>통번역사업</t>
  </si>
  <si>
    <t>언어발달지원사업</t>
  </si>
  <si>
    <t>(도)특수시책사업</t>
  </si>
  <si>
    <t>다문화가족지원(이중언어)</t>
  </si>
  <si>
    <t>공모사업</t>
    <phoneticPr fontId="1" type="noConversion"/>
  </si>
  <si>
    <t>퇴직적립금</t>
    <phoneticPr fontId="1" type="noConversion"/>
  </si>
  <si>
    <t>사회보험부담금</t>
    <phoneticPr fontId="1" type="noConversion"/>
  </si>
  <si>
    <t>업무
추진비</t>
    <phoneticPr fontId="1" type="noConversion"/>
  </si>
  <si>
    <t>운영비</t>
    <phoneticPr fontId="1" type="noConversion"/>
  </si>
  <si>
    <t>재산
조성비</t>
    <phoneticPr fontId="1" type="noConversion"/>
  </si>
  <si>
    <t>시설비</t>
    <phoneticPr fontId="1" type="noConversion"/>
  </si>
  <si>
    <t>사업비</t>
    <phoneticPr fontId="1" type="noConversion"/>
  </si>
  <si>
    <t>센터 사업비</t>
    <phoneticPr fontId="1" type="noConversion"/>
  </si>
  <si>
    <t>공동육아나눔터 사업비</t>
    <phoneticPr fontId="1" type="noConversion"/>
  </si>
  <si>
    <t>방문교육사업  사업비</t>
    <phoneticPr fontId="1" type="noConversion"/>
  </si>
  <si>
    <t>한국어교육사업  사업비</t>
    <phoneticPr fontId="1" type="noConversion"/>
  </si>
  <si>
    <t>(도)특수시책사업</t>
    <phoneticPr fontId="1" type="noConversion"/>
  </si>
  <si>
    <t>소 계</t>
    <phoneticPr fontId="1" type="noConversion"/>
  </si>
  <si>
    <t>외부사업</t>
    <phoneticPr fontId="1" type="noConversion"/>
  </si>
  <si>
    <t>외부지원사업</t>
    <phoneticPr fontId="1" type="noConversion"/>
  </si>
  <si>
    <t>후원금</t>
    <phoneticPr fontId="1" type="noConversion"/>
  </si>
  <si>
    <t>잡수익</t>
    <phoneticPr fontId="1" type="noConversion"/>
  </si>
  <si>
    <t>이자</t>
    <phoneticPr fontId="1" type="noConversion"/>
  </si>
  <si>
    <t>방문교육사업</t>
    <phoneticPr fontId="1" type="noConversion"/>
  </si>
  <si>
    <t>사례관리사업</t>
    <phoneticPr fontId="1" type="noConversion"/>
  </si>
  <si>
    <t>통번역사업</t>
    <phoneticPr fontId="1" type="noConversion"/>
  </si>
  <si>
    <t>언어발달지원사업</t>
    <phoneticPr fontId="1" type="noConversion"/>
  </si>
  <si>
    <t>외부지원</t>
    <phoneticPr fontId="1" type="noConversion"/>
  </si>
  <si>
    <t xml:space="preserve">지정후원금 </t>
    <phoneticPr fontId="1" type="noConversion"/>
  </si>
  <si>
    <t>잡수입</t>
    <phoneticPr fontId="1" type="noConversion"/>
  </si>
  <si>
    <t>사회복지사수당사업</t>
    <phoneticPr fontId="1" type="noConversion"/>
  </si>
  <si>
    <t>다문화가족지원(이중언어)</t>
    <phoneticPr fontId="1" type="noConversion"/>
  </si>
  <si>
    <t>사무비</t>
    <phoneticPr fontId="1" type="noConversion"/>
  </si>
  <si>
    <t>사회복지사수당사업</t>
    <phoneticPr fontId="1" type="noConversion"/>
  </si>
  <si>
    <t>결혼이민자인턴사업</t>
    <phoneticPr fontId="1" type="noConversion"/>
  </si>
  <si>
    <r>
      <t xml:space="preserve">2021년 창원시마산건강가정다문화가족지원센터 세입 </t>
    </r>
    <r>
      <rPr>
        <b/>
        <sz val="16"/>
        <color theme="1"/>
        <rFont val="Cambria Math"/>
        <family val="3"/>
      </rPr>
      <t>∙</t>
    </r>
    <r>
      <rPr>
        <b/>
        <sz val="16"/>
        <color theme="1"/>
        <rFont val="나눔고딕"/>
        <family val="3"/>
        <charset val="129"/>
      </rPr>
      <t xml:space="preserve"> 세출 결산 총괄표</t>
    </r>
    <phoneticPr fontId="1" type="noConversion"/>
  </si>
  <si>
    <t>2021년 
예산액(A)</t>
    <phoneticPr fontId="1" type="noConversion"/>
  </si>
  <si>
    <t>2021년 
결산액(B)</t>
    <phoneticPr fontId="1" type="noConversion"/>
  </si>
  <si>
    <t>2021년 창원시마산건강가정다문화가족지원센터 세입 결산서</t>
    <phoneticPr fontId="1" type="noConversion"/>
  </si>
  <si>
    <t>2021년 창원시마산건강가정다문화가족지원센터 세출 결산서</t>
    <phoneticPr fontId="1" type="noConversion"/>
  </si>
  <si>
    <t>결혼이민자역량강화사업</t>
    <phoneticPr fontId="1" type="noConversion"/>
  </si>
  <si>
    <t>종사자수당지원사업(기본사업인력)</t>
    <phoneticPr fontId="1" type="noConversion"/>
  </si>
  <si>
    <t>실습</t>
    <phoneticPr fontId="1" type="noConversion"/>
  </si>
  <si>
    <t xml:space="preserve"> 이자</t>
    <phoneticPr fontId="1" type="noConversion"/>
  </si>
  <si>
    <t xml:space="preserve">후원금 </t>
    <phoneticPr fontId="1" type="noConversion"/>
  </si>
  <si>
    <t>실습비</t>
    <phoneticPr fontId="1" type="noConversion"/>
  </si>
  <si>
    <t>종사자수당지원사업(별도사업인력)</t>
    <phoneticPr fontId="1" type="noConversion"/>
  </si>
  <si>
    <t>종사자수당지원사업
(별도사업인력)</t>
    <phoneticPr fontId="1" type="noConversion"/>
  </si>
  <si>
    <t>종사자수당지원
(기본사업인력)</t>
    <phoneticPr fontId="1" type="noConversion"/>
  </si>
  <si>
    <t>센터사업</t>
    <phoneticPr fontId="1" type="noConversion"/>
  </si>
  <si>
    <t>공동육아나눔터사업</t>
    <phoneticPr fontId="1" type="noConversion"/>
  </si>
  <si>
    <t>자산취득비</t>
    <phoneticPr fontId="1" type="noConversion"/>
  </si>
  <si>
    <t>시설장비유지비</t>
    <phoneticPr fontId="1" type="noConversion"/>
  </si>
  <si>
    <t>다문화가족지원
(이중언어)</t>
    <phoneticPr fontId="1" type="noConversion"/>
  </si>
  <si>
    <t>결혼이민자
역량강화사업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</si>
</sst>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;[Red]#,##0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10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sz val="12"/>
      <color theme="1"/>
      <name val="나눔고딕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3"/>
      <color indexed="0"/>
      <name val="맑은 고딕"/>
      <family val="3"/>
      <charset val="129"/>
    </font>
    <font>
      <sz val="11"/>
      <name val="나눔고딕"/>
      <family val="3"/>
      <charset val="129"/>
    </font>
    <font>
      <sz val="11"/>
      <color indexed="8"/>
      <name val="나눔고딕"/>
      <family val="3"/>
      <charset val="129"/>
    </font>
    <font>
      <sz val="10"/>
      <color indexed="8"/>
      <name val="나눔고딕"/>
      <family val="3"/>
      <charset val="129"/>
    </font>
    <font>
      <b/>
      <sz val="16"/>
      <color theme="1"/>
      <name val="Cambria Math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0" borderId="0"/>
    <xf numFmtId="0" fontId="2" fillId="0" borderId="0">
      <alignment vertical="center"/>
    </xf>
    <xf numFmtId="41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41" fontId="10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1" fontId="7" fillId="0" borderId="0" xfId="0" applyNumberFormat="1" applyFont="1">
      <alignment vertical="center"/>
    </xf>
    <xf numFmtId="0" fontId="7" fillId="0" borderId="0" xfId="0" applyFont="1">
      <alignment vertical="center"/>
    </xf>
    <xf numFmtId="41" fontId="4" fillId="0" borderId="0" xfId="0" applyNumberFormat="1" applyFont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1" applyNumberFormat="1" applyFont="1" applyFill="1" applyBorder="1" applyAlignment="1">
      <alignment horizontal="right" vertical="center" wrapText="1"/>
    </xf>
    <xf numFmtId="176" fontId="7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right" vertical="center" wrapText="1"/>
    </xf>
    <xf numFmtId="3" fontId="8" fillId="2" borderId="7" xfId="1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3" fontId="8" fillId="2" borderId="7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3" fontId="8" fillId="0" borderId="8" xfId="1" applyNumberFormat="1" applyFont="1" applyBorder="1" applyAlignment="1">
      <alignment horizontal="right" vertical="center"/>
    </xf>
    <xf numFmtId="3" fontId="8" fillId="0" borderId="9" xfId="1" applyNumberFormat="1" applyFont="1" applyBorder="1" applyAlignment="1">
      <alignment horizontal="right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right" vertical="center" wrapText="1"/>
    </xf>
    <xf numFmtId="177" fontId="4" fillId="2" borderId="7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13" fillId="0" borderId="1" xfId="2" applyNumberFormat="1" applyFont="1" applyFill="1" applyBorder="1" applyAlignment="1">
      <alignment horizontal="right" vertical="center" shrinkToFit="1"/>
    </xf>
    <xf numFmtId="177" fontId="4" fillId="2" borderId="1" xfId="0" applyNumberFormat="1" applyFont="1" applyFill="1" applyBorder="1" applyAlignment="1">
      <alignment horizontal="right" vertical="center"/>
    </xf>
    <xf numFmtId="177" fontId="4" fillId="2" borderId="7" xfId="0" applyNumberFormat="1" applyFont="1" applyFill="1" applyBorder="1" applyAlignment="1">
      <alignment horizontal="right" vertical="center"/>
    </xf>
    <xf numFmtId="177" fontId="4" fillId="0" borderId="1" xfId="1" applyNumberFormat="1" applyFont="1" applyBorder="1" applyAlignment="1">
      <alignment horizontal="right" vertical="center"/>
    </xf>
    <xf numFmtId="177" fontId="4" fillId="2" borderId="8" xfId="0" applyNumberFormat="1" applyFont="1" applyFill="1" applyBorder="1" applyAlignment="1">
      <alignment horizontal="right" vertical="center"/>
    </xf>
    <xf numFmtId="177" fontId="4" fillId="2" borderId="9" xfId="0" applyNumberFormat="1" applyFont="1" applyFill="1" applyBorder="1" applyAlignment="1">
      <alignment horizontal="right" vertical="center"/>
    </xf>
    <xf numFmtId="38" fontId="6" fillId="2" borderId="1" xfId="1" applyNumberFormat="1" applyFont="1" applyFill="1" applyBorder="1" applyAlignment="1">
      <alignment vertical="center" wrapText="1"/>
    </xf>
    <xf numFmtId="38" fontId="6" fillId="2" borderId="1" xfId="1" applyNumberFormat="1" applyFont="1" applyFill="1" applyBorder="1" applyAlignment="1">
      <alignment horizontal="right" vertical="center" wrapText="1"/>
    </xf>
    <xf numFmtId="38" fontId="7" fillId="0" borderId="1" xfId="1" applyNumberFormat="1" applyFont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38" fontId="6" fillId="2" borderId="1" xfId="1" applyNumberFormat="1" applyFont="1" applyFill="1" applyBorder="1" applyAlignment="1">
      <alignment vertical="center"/>
    </xf>
    <xf numFmtId="38" fontId="6" fillId="0" borderId="1" xfId="1" applyNumberFormat="1" applyFont="1" applyBorder="1" applyAlignment="1">
      <alignment vertical="center"/>
    </xf>
    <xf numFmtId="38" fontId="4" fillId="0" borderId="0" xfId="0" applyNumberFormat="1" applyFont="1">
      <alignment vertical="center"/>
    </xf>
    <xf numFmtId="38" fontId="4" fillId="0" borderId="0" xfId="0" applyNumberFormat="1" applyFont="1" applyAlignment="1">
      <alignment horizontal="center" vertical="center"/>
    </xf>
    <xf numFmtId="3" fontId="4" fillId="0" borderId="0" xfId="0" applyNumberFormat="1" applyFont="1">
      <alignment vertical="center"/>
    </xf>
    <xf numFmtId="41" fontId="7" fillId="0" borderId="0" xfId="1" applyFont="1">
      <alignment vertical="center"/>
    </xf>
    <xf numFmtId="0" fontId="7" fillId="0" borderId="1" xfId="0" applyNumberFormat="1" applyFont="1" applyBorder="1" applyAlignment="1">
      <alignment horizontal="center" vertical="center"/>
    </xf>
    <xf numFmtId="38" fontId="7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8" fontId="7" fillId="0" borderId="17" xfId="1" applyNumberFormat="1" applyFont="1" applyBorder="1" applyAlignment="1">
      <alignment horizontal="center" vertical="center" wrapText="1"/>
    </xf>
    <xf numFmtId="38" fontId="7" fillId="0" borderId="18" xfId="1" applyNumberFormat="1" applyFont="1" applyBorder="1" applyAlignment="1">
      <alignment horizontal="center" vertical="center" wrapText="1"/>
    </xf>
    <xf numFmtId="38" fontId="7" fillId="0" borderId="19" xfId="1" applyNumberFormat="1" applyFont="1" applyBorder="1" applyAlignment="1">
      <alignment horizontal="center" vertical="center" wrapText="1"/>
    </xf>
    <xf numFmtId="38" fontId="7" fillId="0" borderId="1" xfId="1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38" fontId="6" fillId="2" borderId="1" xfId="1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38" fontId="7" fillId="0" borderId="1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 shrinkToFit="1"/>
    </xf>
    <xf numFmtId="3" fontId="7" fillId="0" borderId="1" xfId="0" applyNumberFormat="1" applyFont="1" applyBorder="1" applyAlignment="1">
      <alignment horizontal="right" vertical="center"/>
    </xf>
    <xf numFmtId="0" fontId="15" fillId="0" borderId="17" xfId="2" applyFont="1" applyFill="1" applyBorder="1" applyAlignment="1">
      <alignment horizontal="center" vertical="center" shrinkToFit="1"/>
    </xf>
    <xf numFmtId="0" fontId="15" fillId="0" borderId="19" xfId="2" applyFont="1" applyFill="1" applyBorder="1" applyAlignment="1">
      <alignment horizontal="center" vertical="center" shrinkToFit="1"/>
    </xf>
    <xf numFmtId="38" fontId="7" fillId="0" borderId="17" xfId="1" applyNumberFormat="1" applyFont="1" applyBorder="1" applyAlignment="1">
      <alignment horizontal="center" vertical="center"/>
    </xf>
    <xf numFmtId="38" fontId="7" fillId="0" borderId="19" xfId="1" applyNumberFormat="1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wrapText="1" shrinkToFit="1"/>
    </xf>
    <xf numFmtId="0" fontId="6" fillId="2" borderId="17" xfId="0" applyNumberFormat="1" applyFont="1" applyFill="1" applyBorder="1" applyAlignment="1">
      <alignment horizontal="center" vertical="center"/>
    </xf>
    <xf numFmtId="0" fontId="6" fillId="2" borderId="18" xfId="0" applyNumberFormat="1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/>
    </xf>
    <xf numFmtId="38" fontId="6" fillId="2" borderId="17" xfId="1" applyNumberFormat="1" applyFont="1" applyFill="1" applyBorder="1" applyAlignment="1">
      <alignment horizontal="center" vertical="center"/>
    </xf>
    <xf numFmtId="38" fontId="6" fillId="2" borderId="18" xfId="1" applyNumberFormat="1" applyFont="1" applyFill="1" applyBorder="1" applyAlignment="1">
      <alignment horizontal="center" vertical="center"/>
    </xf>
    <xf numFmtId="38" fontId="6" fillId="2" borderId="19" xfId="1" applyNumberFormat="1" applyFont="1" applyFill="1" applyBorder="1" applyAlignment="1">
      <alignment horizontal="center" vertical="center"/>
    </xf>
    <xf numFmtId="0" fontId="15" fillId="0" borderId="17" xfId="2" applyFont="1" applyFill="1" applyBorder="1" applyAlignment="1">
      <alignment horizontal="center" vertical="center" wrapText="1" shrinkToFit="1"/>
    </xf>
    <xf numFmtId="38" fontId="7" fillId="0" borderId="1" xfId="0" applyNumberFormat="1" applyFont="1" applyBorder="1" applyAlignment="1">
      <alignment horizontal="center" vertical="center"/>
    </xf>
    <xf numFmtId="38" fontId="7" fillId="0" borderId="18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0" borderId="23" xfId="0" applyNumberFormat="1" applyFont="1" applyBorder="1" applyAlignment="1">
      <alignment horizontal="center" vertical="center" wrapText="1" shrinkToFit="1"/>
    </xf>
    <xf numFmtId="0" fontId="7" fillId="0" borderId="22" xfId="0" applyNumberFormat="1" applyFont="1" applyBorder="1" applyAlignment="1">
      <alignment horizontal="center" vertical="center" wrapText="1" shrinkToFit="1"/>
    </xf>
    <xf numFmtId="0" fontId="7" fillId="0" borderId="24" xfId="0" applyNumberFormat="1" applyFont="1" applyBorder="1" applyAlignment="1">
      <alignment horizontal="center" vertical="center" wrapText="1" shrinkToFit="1"/>
    </xf>
    <xf numFmtId="0" fontId="7" fillId="0" borderId="25" xfId="0" applyNumberFormat="1" applyFont="1" applyBorder="1" applyAlignment="1">
      <alignment horizontal="center" vertical="center" wrapText="1" shrinkToFit="1"/>
    </xf>
    <xf numFmtId="0" fontId="7" fillId="0" borderId="26" xfId="0" applyNumberFormat="1" applyFont="1" applyBorder="1" applyAlignment="1">
      <alignment horizontal="center" vertical="center" wrapText="1" shrinkToFit="1"/>
    </xf>
    <xf numFmtId="0" fontId="7" fillId="0" borderId="27" xfId="0" applyNumberFormat="1" applyFont="1" applyBorder="1" applyAlignment="1">
      <alignment horizontal="center" vertical="center" wrapText="1" shrinkToFit="1"/>
    </xf>
    <xf numFmtId="38" fontId="7" fillId="0" borderId="1" xfId="1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49">
    <cellStyle name="쉼표 [0]" xfId="1" builtinId="6"/>
    <cellStyle name="쉼표 [0] 2" xfId="4" xr:uid="{00000000-0005-0000-0000-000001000000}"/>
    <cellStyle name="쉼표 [0] 3" xfId="26" xr:uid="{00000000-0005-0000-0000-000002000000}"/>
    <cellStyle name="쉼표 [0] 4" xfId="45" xr:uid="{00000000-0005-0000-0000-000003000000}"/>
    <cellStyle name="쉼표 [0] 5" xfId="48" xr:uid="{00000000-0005-0000-0000-000004000000}"/>
    <cellStyle name="표준" xfId="0" builtinId="0"/>
    <cellStyle name="표준 10" xfId="19" xr:uid="{00000000-0005-0000-0000-000006000000}"/>
    <cellStyle name="표준 10 2" xfId="36" xr:uid="{00000000-0005-0000-0000-000007000000}"/>
    <cellStyle name="표준 11" xfId="46" xr:uid="{00000000-0005-0000-0000-000008000000}"/>
    <cellStyle name="표준 12" xfId="47" xr:uid="{00000000-0005-0000-0000-000009000000}"/>
    <cellStyle name="표준 13" xfId="2" xr:uid="{00000000-0005-0000-0000-00000A000000}"/>
    <cellStyle name="표준 2" xfId="5" xr:uid="{00000000-0005-0000-0000-00000B000000}"/>
    <cellStyle name="표준 2 2" xfId="6" xr:uid="{00000000-0005-0000-0000-00000C000000}"/>
    <cellStyle name="표준 3" xfId="7" xr:uid="{00000000-0005-0000-0000-00000D000000}"/>
    <cellStyle name="표준 3 2" xfId="22" xr:uid="{00000000-0005-0000-0000-00000E000000}"/>
    <cellStyle name="표준 3 2 2" xfId="38" xr:uid="{00000000-0005-0000-0000-00000F000000}"/>
    <cellStyle name="표준 3 3" xfId="32" xr:uid="{00000000-0005-0000-0000-000010000000}"/>
    <cellStyle name="표준 3 4" xfId="15" xr:uid="{00000000-0005-0000-0000-000011000000}"/>
    <cellStyle name="표준 4" xfId="8" xr:uid="{00000000-0005-0000-0000-000012000000}"/>
    <cellStyle name="표준 4 2" xfId="23" xr:uid="{00000000-0005-0000-0000-000013000000}"/>
    <cellStyle name="표준 4 2 2" xfId="39" xr:uid="{00000000-0005-0000-0000-000014000000}"/>
    <cellStyle name="표준 4 3" xfId="33" xr:uid="{00000000-0005-0000-0000-000015000000}"/>
    <cellStyle name="표준 4 4" xfId="16" xr:uid="{00000000-0005-0000-0000-000016000000}"/>
    <cellStyle name="표준 5" xfId="9" xr:uid="{00000000-0005-0000-0000-000017000000}"/>
    <cellStyle name="표준 5 2" xfId="24" xr:uid="{00000000-0005-0000-0000-000018000000}"/>
    <cellStyle name="표준 5 2 2" xfId="40" xr:uid="{00000000-0005-0000-0000-000019000000}"/>
    <cellStyle name="표준 5 3" xfId="34" xr:uid="{00000000-0005-0000-0000-00001A000000}"/>
    <cellStyle name="표준 5 4" xfId="17" xr:uid="{00000000-0005-0000-0000-00001B000000}"/>
    <cellStyle name="표준 6" xfId="10" xr:uid="{00000000-0005-0000-0000-00001C000000}"/>
    <cellStyle name="표준 6 2" xfId="3" xr:uid="{00000000-0005-0000-0000-00001D000000}"/>
    <cellStyle name="표준 6 2 2" xfId="13" xr:uid="{00000000-0005-0000-0000-00001E000000}"/>
    <cellStyle name="표준 6 2 2 2" xfId="37" xr:uid="{00000000-0005-0000-0000-00001F000000}"/>
    <cellStyle name="표준 6 2 2 3" xfId="21" xr:uid="{00000000-0005-0000-0000-000020000000}"/>
    <cellStyle name="표준 6 2 3" xfId="27" xr:uid="{00000000-0005-0000-0000-000021000000}"/>
    <cellStyle name="표준 6 2 3 2" xfId="28" xr:uid="{00000000-0005-0000-0000-000022000000}"/>
    <cellStyle name="표준 6 2 3 2 2" xfId="29" xr:uid="{00000000-0005-0000-0000-000023000000}"/>
    <cellStyle name="표준 6 2 3 2 2 2" xfId="44" xr:uid="{00000000-0005-0000-0000-000024000000}"/>
    <cellStyle name="표준 6 2 3 2 3" xfId="43" xr:uid="{00000000-0005-0000-0000-000025000000}"/>
    <cellStyle name="표준 6 2 3 3" xfId="42" xr:uid="{00000000-0005-0000-0000-000026000000}"/>
    <cellStyle name="표준 6 2 4" xfId="31" xr:uid="{00000000-0005-0000-0000-000027000000}"/>
    <cellStyle name="표준 6 2 5" xfId="30" xr:uid="{00000000-0005-0000-0000-000028000000}"/>
    <cellStyle name="표준 6 2 6" xfId="14" xr:uid="{00000000-0005-0000-0000-000029000000}"/>
    <cellStyle name="표준 6 3" xfId="25" xr:uid="{00000000-0005-0000-0000-00002A000000}"/>
    <cellStyle name="표준 6 3 2" xfId="41" xr:uid="{00000000-0005-0000-0000-00002B000000}"/>
    <cellStyle name="표준 6 4" xfId="35" xr:uid="{00000000-0005-0000-0000-00002C000000}"/>
    <cellStyle name="표준 6 5" xfId="18" xr:uid="{00000000-0005-0000-0000-00002D000000}"/>
    <cellStyle name="표준 7" xfId="20" xr:uid="{00000000-0005-0000-0000-00002E000000}"/>
    <cellStyle name="표준 8" xfId="11" xr:uid="{00000000-0005-0000-0000-00002F000000}"/>
    <cellStyle name="표준 9" xfId="12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view="pageBreakPreview" topLeftCell="A31" zoomScale="85" zoomScaleNormal="85" zoomScaleSheetLayoutView="85" workbookViewId="0">
      <selection activeCell="G57" sqref="G57"/>
    </sheetView>
  </sheetViews>
  <sheetFormatPr defaultColWidth="9" defaultRowHeight="14.25" x14ac:dyDescent="0.3"/>
  <cols>
    <col min="1" max="2" width="6.125" style="1" bestFit="1" customWidth="1"/>
    <col min="3" max="3" width="14.875" style="22" customWidth="1"/>
    <col min="4" max="4" width="14.25" style="1" customWidth="1"/>
    <col min="5" max="5" width="14.375" style="1" customWidth="1"/>
    <col min="6" max="6" width="12.125" style="1" customWidth="1"/>
    <col min="7" max="8" width="6.125" style="1" bestFit="1" customWidth="1"/>
    <col min="9" max="9" width="15" style="22" customWidth="1"/>
    <col min="10" max="10" width="15" style="1" customWidth="1"/>
    <col min="11" max="11" width="15.25" style="1" customWidth="1"/>
    <col min="12" max="12" width="11.5" style="1" customWidth="1"/>
    <col min="13" max="13" width="11.875" style="1" bestFit="1" customWidth="1"/>
    <col min="14" max="14" width="9" style="1"/>
    <col min="15" max="15" width="12.625" style="1" customWidth="1"/>
    <col min="16" max="16384" width="9" style="1"/>
  </cols>
  <sheetData>
    <row r="1" spans="1:15" ht="56.25" customHeight="1" thickTop="1" thickBot="1" x14ac:dyDescent="0.35">
      <c r="A1" s="79" t="s">
        <v>65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1"/>
    </row>
    <row r="2" spans="1:15" ht="21.2" customHeight="1" thickTop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ht="30.2" customHeight="1" x14ac:dyDescent="0.3">
      <c r="A3" s="82" t="s">
        <v>0</v>
      </c>
      <c r="B3" s="82"/>
      <c r="C3" s="82"/>
      <c r="D3" s="82"/>
      <c r="E3" s="82"/>
      <c r="F3" s="82"/>
      <c r="G3" s="82" t="s">
        <v>4</v>
      </c>
      <c r="H3" s="82"/>
      <c r="I3" s="82"/>
      <c r="J3" s="82"/>
      <c r="K3" s="82"/>
      <c r="L3" s="82"/>
    </row>
    <row r="4" spans="1:15" ht="30.2" customHeight="1" x14ac:dyDescent="0.3">
      <c r="A4" s="23" t="s">
        <v>1</v>
      </c>
      <c r="B4" s="23" t="s">
        <v>2</v>
      </c>
      <c r="C4" s="23" t="s">
        <v>3</v>
      </c>
      <c r="D4" s="24" t="s">
        <v>66</v>
      </c>
      <c r="E4" s="24" t="s">
        <v>67</v>
      </c>
      <c r="F4" s="24" t="s">
        <v>22</v>
      </c>
      <c r="G4" s="23" t="s">
        <v>1</v>
      </c>
      <c r="H4" s="23" t="s">
        <v>2</v>
      </c>
      <c r="I4" s="23" t="s">
        <v>3</v>
      </c>
      <c r="J4" s="24" t="s">
        <v>66</v>
      </c>
      <c r="K4" s="24" t="s">
        <v>67</v>
      </c>
      <c r="L4" s="24" t="s">
        <v>22</v>
      </c>
    </row>
    <row r="5" spans="1:15" ht="30.2" customHeight="1" x14ac:dyDescent="0.3">
      <c r="A5" s="83" t="s">
        <v>10</v>
      </c>
      <c r="B5" s="83"/>
      <c r="C5" s="83"/>
      <c r="D5" s="61">
        <f>SUM(D45,D51,D53,D55)</f>
        <v>1080130000</v>
      </c>
      <c r="E5" s="61">
        <f>SUM(E45,E51,E53,E55)</f>
        <v>1069180872</v>
      </c>
      <c r="F5" s="62">
        <f>D5-E5</f>
        <v>10949128</v>
      </c>
      <c r="G5" s="84" t="s">
        <v>10</v>
      </c>
      <c r="H5" s="84"/>
      <c r="I5" s="84"/>
      <c r="J5" s="62">
        <f>J48+J51+J53+J55</f>
        <v>1080130000</v>
      </c>
      <c r="K5" s="62">
        <f t="shared" ref="K5:L5" si="0">K48+K51+K53+K55</f>
        <v>1045427160</v>
      </c>
      <c r="L5" s="62">
        <f t="shared" si="0"/>
        <v>34702840</v>
      </c>
    </row>
    <row r="6" spans="1:15" s="4" customFormat="1" ht="15" customHeight="1" x14ac:dyDescent="0.3">
      <c r="A6" s="85" t="s">
        <v>25</v>
      </c>
      <c r="B6" s="85" t="s">
        <v>25</v>
      </c>
      <c r="C6" s="87" t="s">
        <v>79</v>
      </c>
      <c r="D6" s="86">
        <v>493360000</v>
      </c>
      <c r="E6" s="86">
        <v>493360000</v>
      </c>
      <c r="F6" s="86">
        <f>D6-E6</f>
        <v>0</v>
      </c>
      <c r="G6" s="115" t="s">
        <v>24</v>
      </c>
      <c r="H6" s="115" t="s">
        <v>23</v>
      </c>
      <c r="I6" s="103" t="s">
        <v>8</v>
      </c>
      <c r="J6" s="106">
        <v>561775710</v>
      </c>
      <c r="K6" s="106">
        <v>551218090</v>
      </c>
      <c r="L6" s="78">
        <f>J6-K6</f>
        <v>10557620</v>
      </c>
      <c r="M6" s="3"/>
      <c r="O6" s="70"/>
    </row>
    <row r="7" spans="1:15" s="4" customFormat="1" ht="15" customHeight="1" x14ac:dyDescent="0.3">
      <c r="A7" s="85"/>
      <c r="B7" s="85"/>
      <c r="C7" s="87"/>
      <c r="D7" s="86"/>
      <c r="E7" s="86"/>
      <c r="F7" s="86"/>
      <c r="G7" s="115"/>
      <c r="H7" s="115"/>
      <c r="I7" s="103"/>
      <c r="J7" s="107"/>
      <c r="K7" s="107"/>
      <c r="L7" s="78"/>
      <c r="M7" s="3"/>
      <c r="O7" s="70"/>
    </row>
    <row r="8" spans="1:15" s="4" customFormat="1" ht="15" customHeight="1" x14ac:dyDescent="0.3">
      <c r="A8" s="85"/>
      <c r="B8" s="85"/>
      <c r="C8" s="87"/>
      <c r="D8" s="86"/>
      <c r="E8" s="86"/>
      <c r="F8" s="86"/>
      <c r="G8" s="115"/>
      <c r="H8" s="115"/>
      <c r="I8" s="103" t="s">
        <v>9</v>
      </c>
      <c r="J8" s="89">
        <v>128651510</v>
      </c>
      <c r="K8" s="89">
        <v>123671810</v>
      </c>
      <c r="L8" s="78">
        <f t="shared" ref="L8:L46" si="1">J8-K8</f>
        <v>4979700</v>
      </c>
      <c r="M8" s="3"/>
      <c r="O8" s="70"/>
    </row>
    <row r="9" spans="1:15" s="4" customFormat="1" ht="15" customHeight="1" x14ac:dyDescent="0.3">
      <c r="A9" s="85"/>
      <c r="B9" s="85"/>
      <c r="C9" s="87" t="s">
        <v>80</v>
      </c>
      <c r="D9" s="86">
        <v>53828000</v>
      </c>
      <c r="E9" s="86">
        <v>53828000</v>
      </c>
      <c r="F9" s="86">
        <f t="shared" ref="F9" si="2">D9-E9</f>
        <v>0</v>
      </c>
      <c r="G9" s="115"/>
      <c r="H9" s="115"/>
      <c r="I9" s="103"/>
      <c r="J9" s="89"/>
      <c r="K9" s="89"/>
      <c r="L9" s="78"/>
      <c r="M9" s="3"/>
      <c r="O9" s="70"/>
    </row>
    <row r="10" spans="1:15" s="4" customFormat="1" ht="15" customHeight="1" x14ac:dyDescent="0.3">
      <c r="A10" s="85"/>
      <c r="B10" s="85"/>
      <c r="C10" s="87"/>
      <c r="D10" s="86"/>
      <c r="E10" s="86"/>
      <c r="F10" s="86"/>
      <c r="G10" s="115"/>
      <c r="H10" s="115"/>
      <c r="I10" s="103" t="s">
        <v>35</v>
      </c>
      <c r="J10" s="89">
        <v>57010040</v>
      </c>
      <c r="K10" s="89">
        <v>55653380</v>
      </c>
      <c r="L10" s="78">
        <f t="shared" si="1"/>
        <v>1356660</v>
      </c>
      <c r="M10" s="3"/>
      <c r="O10" s="70"/>
    </row>
    <row r="11" spans="1:15" s="4" customFormat="1" ht="15" customHeight="1" x14ac:dyDescent="0.3">
      <c r="A11" s="85"/>
      <c r="B11" s="85"/>
      <c r="C11" s="87"/>
      <c r="D11" s="86"/>
      <c r="E11" s="86"/>
      <c r="F11" s="86"/>
      <c r="G11" s="115"/>
      <c r="H11" s="115"/>
      <c r="I11" s="103"/>
      <c r="J11" s="89"/>
      <c r="K11" s="89"/>
      <c r="L11" s="78"/>
      <c r="M11" s="3"/>
      <c r="O11" s="70"/>
    </row>
    <row r="12" spans="1:15" s="4" customFormat="1" ht="15" customHeight="1" x14ac:dyDescent="0.3">
      <c r="A12" s="85"/>
      <c r="B12" s="85"/>
      <c r="C12" s="87" t="s">
        <v>53</v>
      </c>
      <c r="D12" s="86">
        <v>263040000</v>
      </c>
      <c r="E12" s="86">
        <v>263040000</v>
      </c>
      <c r="F12" s="86">
        <f t="shared" ref="F12" si="3">D12-E12</f>
        <v>0</v>
      </c>
      <c r="G12" s="115"/>
      <c r="H12" s="115"/>
      <c r="I12" s="103" t="s">
        <v>36</v>
      </c>
      <c r="J12" s="89">
        <v>62748200</v>
      </c>
      <c r="K12" s="89">
        <v>60408440</v>
      </c>
      <c r="L12" s="78">
        <f t="shared" si="1"/>
        <v>2339760</v>
      </c>
      <c r="M12" s="3"/>
      <c r="O12" s="70"/>
    </row>
    <row r="13" spans="1:15" s="4" customFormat="1" ht="15" customHeight="1" x14ac:dyDescent="0.3">
      <c r="A13" s="85"/>
      <c r="B13" s="85"/>
      <c r="C13" s="87"/>
      <c r="D13" s="86"/>
      <c r="E13" s="86"/>
      <c r="F13" s="86"/>
      <c r="G13" s="115"/>
      <c r="H13" s="115"/>
      <c r="I13" s="103"/>
      <c r="J13" s="89"/>
      <c r="K13" s="89"/>
      <c r="L13" s="78"/>
      <c r="M13" s="3"/>
      <c r="O13" s="70"/>
    </row>
    <row r="14" spans="1:15" s="4" customFormat="1" ht="15" customHeight="1" x14ac:dyDescent="0.3">
      <c r="A14" s="85"/>
      <c r="B14" s="85"/>
      <c r="C14" s="87"/>
      <c r="D14" s="86"/>
      <c r="E14" s="86"/>
      <c r="F14" s="86"/>
      <c r="G14" s="115"/>
      <c r="H14" s="115" t="s">
        <v>37</v>
      </c>
      <c r="I14" s="103" t="s">
        <v>11</v>
      </c>
      <c r="J14" s="89">
        <v>600000</v>
      </c>
      <c r="K14" s="89">
        <v>600000</v>
      </c>
      <c r="L14" s="78">
        <f t="shared" si="1"/>
        <v>0</v>
      </c>
      <c r="M14" s="3"/>
      <c r="O14" s="70"/>
    </row>
    <row r="15" spans="1:15" s="4" customFormat="1" ht="15" customHeight="1" x14ac:dyDescent="0.3">
      <c r="A15" s="85"/>
      <c r="B15" s="85"/>
      <c r="C15" s="85" t="s">
        <v>54</v>
      </c>
      <c r="D15" s="86">
        <v>31825000</v>
      </c>
      <c r="E15" s="86">
        <v>31825000</v>
      </c>
      <c r="F15" s="86">
        <f t="shared" ref="F15" si="4">D15-E15</f>
        <v>0</v>
      </c>
      <c r="G15" s="115"/>
      <c r="H15" s="115"/>
      <c r="I15" s="103"/>
      <c r="J15" s="89"/>
      <c r="K15" s="89"/>
      <c r="L15" s="78"/>
      <c r="M15" s="3"/>
      <c r="O15" s="70"/>
    </row>
    <row r="16" spans="1:15" s="4" customFormat="1" ht="15" customHeight="1" x14ac:dyDescent="0.3">
      <c r="A16" s="85"/>
      <c r="B16" s="85"/>
      <c r="C16" s="85"/>
      <c r="D16" s="86"/>
      <c r="E16" s="86"/>
      <c r="F16" s="86"/>
      <c r="G16" s="115"/>
      <c r="H16" s="115"/>
      <c r="I16" s="103" t="s">
        <v>12</v>
      </c>
      <c r="J16" s="89">
        <v>4400000</v>
      </c>
      <c r="K16" s="89">
        <v>3793800</v>
      </c>
      <c r="L16" s="78">
        <f t="shared" si="1"/>
        <v>606200</v>
      </c>
      <c r="M16" s="3"/>
      <c r="O16" s="70"/>
    </row>
    <row r="17" spans="1:15" s="4" customFormat="1" ht="15" customHeight="1" x14ac:dyDescent="0.3">
      <c r="A17" s="85"/>
      <c r="B17" s="85"/>
      <c r="C17" s="85"/>
      <c r="D17" s="86"/>
      <c r="E17" s="86"/>
      <c r="F17" s="86"/>
      <c r="G17" s="115"/>
      <c r="H17" s="115"/>
      <c r="I17" s="103"/>
      <c r="J17" s="89"/>
      <c r="K17" s="89"/>
      <c r="L17" s="78"/>
      <c r="M17" s="3"/>
      <c r="O17" s="70"/>
    </row>
    <row r="18" spans="1:15" s="4" customFormat="1" ht="15" customHeight="1" x14ac:dyDescent="0.3">
      <c r="A18" s="85"/>
      <c r="B18" s="85"/>
      <c r="C18" s="85" t="s">
        <v>55</v>
      </c>
      <c r="D18" s="86">
        <v>30050000</v>
      </c>
      <c r="E18" s="86">
        <v>30050000</v>
      </c>
      <c r="F18" s="86">
        <f t="shared" ref="F18" si="5">D18-E18</f>
        <v>0</v>
      </c>
      <c r="G18" s="115"/>
      <c r="H18" s="115" t="s">
        <v>38</v>
      </c>
      <c r="I18" s="103" t="s">
        <v>13</v>
      </c>
      <c r="J18" s="89">
        <v>26290000</v>
      </c>
      <c r="K18" s="89">
        <v>23622600</v>
      </c>
      <c r="L18" s="78">
        <f t="shared" si="1"/>
        <v>2667400</v>
      </c>
      <c r="M18" s="3"/>
      <c r="O18" s="70"/>
    </row>
    <row r="19" spans="1:15" s="4" customFormat="1" ht="15" customHeight="1" x14ac:dyDescent="0.3">
      <c r="A19" s="85"/>
      <c r="B19" s="85"/>
      <c r="C19" s="85"/>
      <c r="D19" s="86"/>
      <c r="E19" s="86"/>
      <c r="F19" s="86"/>
      <c r="G19" s="115"/>
      <c r="H19" s="115"/>
      <c r="I19" s="103"/>
      <c r="J19" s="89"/>
      <c r="K19" s="89"/>
      <c r="L19" s="78"/>
      <c r="M19" s="3"/>
      <c r="O19" s="3"/>
    </row>
    <row r="20" spans="1:15" s="4" customFormat="1" ht="15" customHeight="1" x14ac:dyDescent="0.3">
      <c r="A20" s="85"/>
      <c r="B20" s="85"/>
      <c r="C20" s="85"/>
      <c r="D20" s="86"/>
      <c r="E20" s="86"/>
      <c r="F20" s="86"/>
      <c r="G20" s="115"/>
      <c r="H20" s="115"/>
      <c r="I20" s="103" t="s">
        <v>14</v>
      </c>
      <c r="J20" s="89">
        <v>20009570</v>
      </c>
      <c r="K20" s="89">
        <v>19933480</v>
      </c>
      <c r="L20" s="78">
        <f t="shared" si="1"/>
        <v>76090</v>
      </c>
      <c r="M20" s="3"/>
    </row>
    <row r="21" spans="1:15" s="4" customFormat="1" ht="15" customHeight="1" x14ac:dyDescent="0.3">
      <c r="A21" s="85"/>
      <c r="B21" s="85"/>
      <c r="C21" s="87" t="s">
        <v>56</v>
      </c>
      <c r="D21" s="86">
        <v>70200000</v>
      </c>
      <c r="E21" s="86">
        <v>70200000</v>
      </c>
      <c r="F21" s="86">
        <f t="shared" ref="F21" si="6">D21-E21</f>
        <v>0</v>
      </c>
      <c r="G21" s="115"/>
      <c r="H21" s="115"/>
      <c r="I21" s="103"/>
      <c r="J21" s="89"/>
      <c r="K21" s="89"/>
      <c r="L21" s="78"/>
      <c r="M21" s="3"/>
    </row>
    <row r="22" spans="1:15" s="4" customFormat="1" ht="15" customHeight="1" x14ac:dyDescent="0.3">
      <c r="A22" s="85"/>
      <c r="B22" s="85"/>
      <c r="C22" s="87"/>
      <c r="D22" s="86"/>
      <c r="E22" s="86"/>
      <c r="F22" s="86"/>
      <c r="G22" s="115"/>
      <c r="H22" s="115"/>
      <c r="I22" s="103" t="s">
        <v>15</v>
      </c>
      <c r="J22" s="89">
        <v>10601970</v>
      </c>
      <c r="K22" s="89">
        <v>9891820</v>
      </c>
      <c r="L22" s="78">
        <f t="shared" si="1"/>
        <v>710150</v>
      </c>
      <c r="M22" s="3"/>
    </row>
    <row r="23" spans="1:15" s="4" customFormat="1" ht="15" customHeight="1" x14ac:dyDescent="0.3">
      <c r="A23" s="85"/>
      <c r="B23" s="85"/>
      <c r="C23" s="87"/>
      <c r="D23" s="86"/>
      <c r="E23" s="86"/>
      <c r="F23" s="86"/>
      <c r="G23" s="115"/>
      <c r="H23" s="115"/>
      <c r="I23" s="103"/>
      <c r="J23" s="89"/>
      <c r="K23" s="89"/>
      <c r="L23" s="78"/>
      <c r="M23" s="3"/>
    </row>
    <row r="24" spans="1:15" s="4" customFormat="1" ht="15" customHeight="1" x14ac:dyDescent="0.3">
      <c r="A24" s="85"/>
      <c r="B24" s="85"/>
      <c r="C24" s="85" t="s">
        <v>84</v>
      </c>
      <c r="D24" s="86">
        <v>24500000</v>
      </c>
      <c r="E24" s="86">
        <v>24500000</v>
      </c>
      <c r="F24" s="86">
        <f t="shared" ref="F24" si="7">D24-E24</f>
        <v>0</v>
      </c>
      <c r="G24" s="115"/>
      <c r="H24" s="115"/>
      <c r="I24" s="103" t="s">
        <v>16</v>
      </c>
      <c r="J24" s="89">
        <v>1490000</v>
      </c>
      <c r="K24" s="89">
        <v>1313890</v>
      </c>
      <c r="L24" s="78">
        <f t="shared" si="1"/>
        <v>176110</v>
      </c>
      <c r="M24" s="3"/>
    </row>
    <row r="25" spans="1:15" s="4" customFormat="1" ht="15" customHeight="1" x14ac:dyDescent="0.3">
      <c r="A25" s="85"/>
      <c r="B25" s="85"/>
      <c r="C25" s="87"/>
      <c r="D25" s="86"/>
      <c r="E25" s="86"/>
      <c r="F25" s="86"/>
      <c r="G25" s="115"/>
      <c r="H25" s="115"/>
      <c r="I25" s="103"/>
      <c r="J25" s="89"/>
      <c r="K25" s="89"/>
      <c r="L25" s="78"/>
      <c r="M25" s="3"/>
    </row>
    <row r="26" spans="1:15" s="4" customFormat="1" ht="15" customHeight="1" x14ac:dyDescent="0.3">
      <c r="A26" s="85"/>
      <c r="B26" s="85"/>
      <c r="C26" s="87"/>
      <c r="D26" s="86"/>
      <c r="E26" s="86"/>
      <c r="F26" s="86"/>
      <c r="G26" s="115"/>
      <c r="H26" s="115"/>
      <c r="I26" s="103" t="s">
        <v>17</v>
      </c>
      <c r="J26" s="89">
        <v>2200000</v>
      </c>
      <c r="K26" s="89">
        <v>1148770</v>
      </c>
      <c r="L26" s="78">
        <f t="shared" si="1"/>
        <v>1051230</v>
      </c>
      <c r="M26" s="3"/>
    </row>
    <row r="27" spans="1:15" s="4" customFormat="1" ht="15" customHeight="1" x14ac:dyDescent="0.3">
      <c r="A27" s="85"/>
      <c r="B27" s="85"/>
      <c r="C27" s="87" t="s">
        <v>46</v>
      </c>
      <c r="D27" s="86">
        <v>20000000</v>
      </c>
      <c r="E27" s="86">
        <v>20000000</v>
      </c>
      <c r="F27" s="86">
        <f t="shared" ref="F27" si="8">D27-E27</f>
        <v>0</v>
      </c>
      <c r="G27" s="115"/>
      <c r="H27" s="115"/>
      <c r="I27" s="103"/>
      <c r="J27" s="89"/>
      <c r="K27" s="89"/>
      <c r="L27" s="78"/>
      <c r="M27" s="3"/>
    </row>
    <row r="28" spans="1:15" s="4" customFormat="1" ht="15" customHeight="1" x14ac:dyDescent="0.3">
      <c r="A28" s="85"/>
      <c r="B28" s="85"/>
      <c r="C28" s="87"/>
      <c r="D28" s="86"/>
      <c r="E28" s="86"/>
      <c r="F28" s="86"/>
      <c r="G28" s="115"/>
      <c r="H28" s="115"/>
      <c r="I28" s="103" t="s">
        <v>18</v>
      </c>
      <c r="J28" s="89">
        <v>22246000</v>
      </c>
      <c r="K28" s="89">
        <v>22036530</v>
      </c>
      <c r="L28" s="78">
        <f t="shared" si="1"/>
        <v>209470</v>
      </c>
      <c r="M28" s="3"/>
    </row>
    <row r="29" spans="1:15" s="4" customFormat="1" ht="15" customHeight="1" x14ac:dyDescent="0.3">
      <c r="A29" s="85"/>
      <c r="B29" s="85"/>
      <c r="C29" s="87"/>
      <c r="D29" s="86"/>
      <c r="E29" s="86"/>
      <c r="F29" s="86"/>
      <c r="G29" s="115"/>
      <c r="H29" s="115"/>
      <c r="I29" s="103"/>
      <c r="J29" s="89"/>
      <c r="K29" s="89"/>
      <c r="L29" s="78"/>
      <c r="M29" s="3"/>
    </row>
    <row r="30" spans="1:15" s="4" customFormat="1" ht="15" customHeight="1" x14ac:dyDescent="0.3">
      <c r="A30" s="85"/>
      <c r="B30" s="85"/>
      <c r="C30" s="108" t="s">
        <v>78</v>
      </c>
      <c r="D30" s="86">
        <v>22900000</v>
      </c>
      <c r="E30" s="86">
        <v>22700000</v>
      </c>
      <c r="F30" s="86">
        <f t="shared" ref="F30" si="9">D30-E30</f>
        <v>200000</v>
      </c>
      <c r="G30" s="75" t="s">
        <v>39</v>
      </c>
      <c r="H30" s="92" t="s">
        <v>40</v>
      </c>
      <c r="I30" s="103" t="s">
        <v>40</v>
      </c>
      <c r="J30" s="89">
        <v>20000000</v>
      </c>
      <c r="K30" s="89">
        <v>20000000</v>
      </c>
      <c r="L30" s="78">
        <f t="shared" si="1"/>
        <v>0</v>
      </c>
      <c r="M30" s="3"/>
    </row>
    <row r="31" spans="1:15" s="4" customFormat="1" ht="15" customHeight="1" x14ac:dyDescent="0.3">
      <c r="A31" s="85"/>
      <c r="B31" s="85"/>
      <c r="C31" s="108"/>
      <c r="D31" s="86"/>
      <c r="E31" s="86"/>
      <c r="F31" s="86"/>
      <c r="G31" s="76"/>
      <c r="H31" s="104"/>
      <c r="I31" s="103"/>
      <c r="J31" s="89"/>
      <c r="K31" s="89"/>
      <c r="L31" s="78"/>
      <c r="M31" s="3"/>
    </row>
    <row r="32" spans="1:15" s="4" customFormat="1" ht="15" customHeight="1" x14ac:dyDescent="0.3">
      <c r="A32" s="85"/>
      <c r="B32" s="85"/>
      <c r="C32" s="108"/>
      <c r="D32" s="86"/>
      <c r="E32" s="86"/>
      <c r="F32" s="86"/>
      <c r="G32" s="76"/>
      <c r="H32" s="104"/>
      <c r="I32" s="103" t="s">
        <v>81</v>
      </c>
      <c r="J32" s="89">
        <v>9100000</v>
      </c>
      <c r="K32" s="89">
        <v>9013970</v>
      </c>
      <c r="L32" s="78">
        <f t="shared" si="1"/>
        <v>86030</v>
      </c>
      <c r="M32" s="3"/>
    </row>
    <row r="33" spans="1:13" s="4" customFormat="1" ht="15" customHeight="1" x14ac:dyDescent="0.3">
      <c r="A33" s="85"/>
      <c r="B33" s="85"/>
      <c r="C33" s="87" t="s">
        <v>64</v>
      </c>
      <c r="D33" s="86">
        <v>17600000</v>
      </c>
      <c r="E33" s="86">
        <v>17600000</v>
      </c>
      <c r="F33" s="86">
        <f t="shared" ref="F33" si="10">D33-E33</f>
        <v>0</v>
      </c>
      <c r="G33" s="76"/>
      <c r="H33" s="104"/>
      <c r="I33" s="103"/>
      <c r="J33" s="89"/>
      <c r="K33" s="89"/>
      <c r="L33" s="78"/>
      <c r="M33" s="3"/>
    </row>
    <row r="34" spans="1:13" s="4" customFormat="1" ht="15" customHeight="1" x14ac:dyDescent="0.3">
      <c r="A34" s="85"/>
      <c r="B34" s="85"/>
      <c r="C34" s="87"/>
      <c r="D34" s="86"/>
      <c r="E34" s="86"/>
      <c r="F34" s="86"/>
      <c r="G34" s="76"/>
      <c r="H34" s="104"/>
      <c r="I34" s="105" t="s">
        <v>82</v>
      </c>
      <c r="J34" s="89">
        <v>900000</v>
      </c>
      <c r="K34" s="89">
        <v>900000</v>
      </c>
      <c r="L34" s="78">
        <f t="shared" si="1"/>
        <v>0</v>
      </c>
      <c r="M34" s="3"/>
    </row>
    <row r="35" spans="1:13" s="4" customFormat="1" ht="15" customHeight="1" x14ac:dyDescent="0.3">
      <c r="A35" s="85"/>
      <c r="B35" s="85"/>
      <c r="C35" s="87"/>
      <c r="D35" s="86"/>
      <c r="E35" s="86"/>
      <c r="F35" s="86"/>
      <c r="G35" s="77"/>
      <c r="H35" s="93"/>
      <c r="I35" s="105"/>
      <c r="J35" s="89"/>
      <c r="K35" s="89"/>
      <c r="L35" s="78"/>
      <c r="M35" s="3"/>
    </row>
    <row r="36" spans="1:13" s="4" customFormat="1" ht="15" customHeight="1" x14ac:dyDescent="0.3">
      <c r="A36" s="85"/>
      <c r="B36" s="85"/>
      <c r="C36" s="87" t="s">
        <v>63</v>
      </c>
      <c r="D36" s="86">
        <v>10400000</v>
      </c>
      <c r="E36" s="86">
        <v>9520000</v>
      </c>
      <c r="F36" s="86">
        <f t="shared" ref="F36" si="11">D36-E36</f>
        <v>880000</v>
      </c>
      <c r="G36" s="75" t="s">
        <v>41</v>
      </c>
      <c r="H36" s="75" t="s">
        <v>41</v>
      </c>
      <c r="I36" s="88" t="s">
        <v>79</v>
      </c>
      <c r="J36" s="89">
        <v>73000000</v>
      </c>
      <c r="K36" s="89">
        <v>73000000</v>
      </c>
      <c r="L36" s="78">
        <f t="shared" si="1"/>
        <v>0</v>
      </c>
      <c r="M36" s="3"/>
    </row>
    <row r="37" spans="1:13" s="4" customFormat="1" ht="15" customHeight="1" x14ac:dyDescent="0.3">
      <c r="A37" s="85"/>
      <c r="B37" s="85"/>
      <c r="C37" s="87"/>
      <c r="D37" s="86"/>
      <c r="E37" s="86"/>
      <c r="F37" s="86"/>
      <c r="G37" s="76"/>
      <c r="H37" s="76"/>
      <c r="I37" s="88"/>
      <c r="J37" s="89"/>
      <c r="K37" s="89"/>
      <c r="L37" s="78"/>
      <c r="M37" s="3"/>
    </row>
    <row r="38" spans="1:13" s="4" customFormat="1" ht="15" customHeight="1" x14ac:dyDescent="0.3">
      <c r="A38" s="85"/>
      <c r="B38" s="85"/>
      <c r="C38" s="87"/>
      <c r="D38" s="86"/>
      <c r="E38" s="86"/>
      <c r="F38" s="86"/>
      <c r="G38" s="76"/>
      <c r="H38" s="76"/>
      <c r="I38" s="88" t="s">
        <v>80</v>
      </c>
      <c r="J38" s="89">
        <v>8000000</v>
      </c>
      <c r="K38" s="89">
        <v>8000000</v>
      </c>
      <c r="L38" s="78">
        <f t="shared" si="1"/>
        <v>0</v>
      </c>
      <c r="M38" s="3"/>
    </row>
    <row r="39" spans="1:13" s="4" customFormat="1" ht="15" customHeight="1" x14ac:dyDescent="0.3">
      <c r="A39" s="85"/>
      <c r="B39" s="85"/>
      <c r="C39" s="85" t="s">
        <v>83</v>
      </c>
      <c r="D39" s="86">
        <v>13000000</v>
      </c>
      <c r="E39" s="86">
        <v>13000000</v>
      </c>
      <c r="F39" s="86">
        <f t="shared" ref="F39" si="12">D39-E39</f>
        <v>0</v>
      </c>
      <c r="G39" s="76"/>
      <c r="H39" s="76"/>
      <c r="I39" s="88"/>
      <c r="J39" s="89"/>
      <c r="K39" s="89"/>
      <c r="L39" s="78"/>
      <c r="M39" s="3"/>
    </row>
    <row r="40" spans="1:13" s="4" customFormat="1" ht="15" customHeight="1" x14ac:dyDescent="0.3">
      <c r="A40" s="85"/>
      <c r="B40" s="85"/>
      <c r="C40" s="87"/>
      <c r="D40" s="86"/>
      <c r="E40" s="86"/>
      <c r="F40" s="86"/>
      <c r="G40" s="76"/>
      <c r="H40" s="76"/>
      <c r="I40" s="88" t="s">
        <v>26</v>
      </c>
      <c r="J40" s="94">
        <v>4500000</v>
      </c>
      <c r="K40" s="94">
        <v>4500000</v>
      </c>
      <c r="L40" s="78">
        <f t="shared" si="1"/>
        <v>0</v>
      </c>
      <c r="M40" s="3"/>
    </row>
    <row r="41" spans="1:13" s="4" customFormat="1" ht="15" customHeight="1" x14ac:dyDescent="0.3">
      <c r="A41" s="85"/>
      <c r="B41" s="85"/>
      <c r="C41" s="87"/>
      <c r="D41" s="86"/>
      <c r="E41" s="86"/>
      <c r="F41" s="86"/>
      <c r="G41" s="76"/>
      <c r="H41" s="76"/>
      <c r="I41" s="88"/>
      <c r="J41" s="94"/>
      <c r="K41" s="94"/>
      <c r="L41" s="78"/>
      <c r="M41" s="3"/>
    </row>
    <row r="42" spans="1:13" s="4" customFormat="1" ht="15" customHeight="1" x14ac:dyDescent="0.3">
      <c r="A42" s="85"/>
      <c r="B42" s="85"/>
      <c r="C42" s="85" t="s">
        <v>77</v>
      </c>
      <c r="D42" s="86">
        <v>12100000</v>
      </c>
      <c r="E42" s="86">
        <v>12100000</v>
      </c>
      <c r="F42" s="86">
        <f>D42-E42</f>
        <v>0</v>
      </c>
      <c r="G42" s="76"/>
      <c r="H42" s="76"/>
      <c r="I42" s="88" t="s">
        <v>64</v>
      </c>
      <c r="J42" s="89">
        <v>17280000</v>
      </c>
      <c r="K42" s="89">
        <v>17280000</v>
      </c>
      <c r="L42" s="78">
        <f t="shared" si="1"/>
        <v>0</v>
      </c>
      <c r="M42" s="3"/>
    </row>
    <row r="43" spans="1:13" s="4" customFormat="1" ht="15" customHeight="1" x14ac:dyDescent="0.3">
      <c r="A43" s="85"/>
      <c r="B43" s="85"/>
      <c r="C43" s="87"/>
      <c r="D43" s="86"/>
      <c r="E43" s="86"/>
      <c r="F43" s="86"/>
      <c r="G43" s="76"/>
      <c r="H43" s="76"/>
      <c r="I43" s="88"/>
      <c r="J43" s="89"/>
      <c r="K43" s="89"/>
      <c r="L43" s="78"/>
      <c r="M43" s="3"/>
    </row>
    <row r="44" spans="1:13" s="4" customFormat="1" ht="15" customHeight="1" x14ac:dyDescent="0.3">
      <c r="A44" s="85"/>
      <c r="B44" s="85"/>
      <c r="C44" s="87"/>
      <c r="D44" s="86"/>
      <c r="E44" s="86"/>
      <c r="F44" s="86"/>
      <c r="G44" s="76"/>
      <c r="H44" s="76"/>
      <c r="I44" s="90" t="s">
        <v>46</v>
      </c>
      <c r="J44" s="89">
        <v>20000000</v>
      </c>
      <c r="K44" s="89">
        <v>20000000</v>
      </c>
      <c r="L44" s="92">
        <f t="shared" si="1"/>
        <v>0</v>
      </c>
      <c r="M44" s="3"/>
    </row>
    <row r="45" spans="1:13" s="4" customFormat="1" ht="15" customHeight="1" x14ac:dyDescent="0.3">
      <c r="A45" s="85"/>
      <c r="B45" s="85"/>
      <c r="C45" s="96" t="s">
        <v>47</v>
      </c>
      <c r="D45" s="99">
        <f>SUM(D6:D44)</f>
        <v>1062803000</v>
      </c>
      <c r="E45" s="99">
        <f>SUM(E6:E44)</f>
        <v>1061723000</v>
      </c>
      <c r="F45" s="99">
        <f>SUM(F6:F44)</f>
        <v>1080000</v>
      </c>
      <c r="G45" s="76"/>
      <c r="H45" s="76"/>
      <c r="I45" s="91"/>
      <c r="J45" s="89"/>
      <c r="K45" s="89"/>
      <c r="L45" s="93"/>
      <c r="M45" s="3"/>
    </row>
    <row r="46" spans="1:13" s="4" customFormat="1" ht="15" customHeight="1" x14ac:dyDescent="0.3">
      <c r="A46" s="85"/>
      <c r="B46" s="85"/>
      <c r="C46" s="97"/>
      <c r="D46" s="100"/>
      <c r="E46" s="100"/>
      <c r="F46" s="100"/>
      <c r="G46" s="76"/>
      <c r="H46" s="76"/>
      <c r="I46" s="102" t="s">
        <v>83</v>
      </c>
      <c r="J46" s="89">
        <v>12000000</v>
      </c>
      <c r="K46" s="89">
        <v>12000000</v>
      </c>
      <c r="L46" s="92">
        <f t="shared" si="1"/>
        <v>0</v>
      </c>
      <c r="M46" s="3"/>
    </row>
    <row r="47" spans="1:13" s="4" customFormat="1" ht="15" customHeight="1" x14ac:dyDescent="0.3">
      <c r="A47" s="85"/>
      <c r="B47" s="85"/>
      <c r="C47" s="97"/>
      <c r="D47" s="100"/>
      <c r="E47" s="100"/>
      <c r="F47" s="100"/>
      <c r="G47" s="76"/>
      <c r="H47" s="76"/>
      <c r="I47" s="91"/>
      <c r="J47" s="89"/>
      <c r="K47" s="89"/>
      <c r="L47" s="93"/>
      <c r="M47" s="3"/>
    </row>
    <row r="48" spans="1:13" s="4" customFormat="1" ht="33.950000000000003" customHeight="1" x14ac:dyDescent="0.3">
      <c r="A48" s="85"/>
      <c r="B48" s="85"/>
      <c r="C48" s="98"/>
      <c r="D48" s="101"/>
      <c r="E48" s="101"/>
      <c r="F48" s="101"/>
      <c r="G48" s="77"/>
      <c r="H48" s="77"/>
      <c r="I48" s="28" t="s">
        <v>47</v>
      </c>
      <c r="J48" s="65">
        <f>SUM(J6:J47)</f>
        <v>1062803000</v>
      </c>
      <c r="K48" s="65">
        <f>SUM(K6:K47)</f>
        <v>1037986580</v>
      </c>
      <c r="L48" s="65">
        <f>SUM(L6:L47)</f>
        <v>24816420</v>
      </c>
      <c r="M48" s="3"/>
    </row>
    <row r="49" spans="1:13" s="4" customFormat="1" ht="33.950000000000003" customHeight="1" x14ac:dyDescent="0.3">
      <c r="A49" s="109" t="s">
        <v>57</v>
      </c>
      <c r="B49" s="110"/>
      <c r="C49" s="71" t="s">
        <v>34</v>
      </c>
      <c r="D49" s="63">
        <v>10000000</v>
      </c>
      <c r="E49" s="63">
        <v>1190000</v>
      </c>
      <c r="F49" s="72">
        <f>D49-E49</f>
        <v>8810000</v>
      </c>
      <c r="G49" s="109" t="s">
        <v>57</v>
      </c>
      <c r="H49" s="110"/>
      <c r="I49" s="71" t="s">
        <v>34</v>
      </c>
      <c r="J49" s="63">
        <v>10000000</v>
      </c>
      <c r="K49" s="63">
        <v>1190000</v>
      </c>
      <c r="L49" s="72">
        <f>J49-K49</f>
        <v>8810000</v>
      </c>
      <c r="M49" s="3"/>
    </row>
    <row r="50" spans="1:13" s="4" customFormat="1" ht="32.450000000000003" customHeight="1" x14ac:dyDescent="0.3">
      <c r="A50" s="111"/>
      <c r="B50" s="112"/>
      <c r="C50" s="29" t="s">
        <v>75</v>
      </c>
      <c r="D50" s="63">
        <v>300000</v>
      </c>
      <c r="E50" s="63">
        <v>150000</v>
      </c>
      <c r="F50" s="64">
        <f>D50-E50</f>
        <v>150000</v>
      </c>
      <c r="G50" s="111"/>
      <c r="H50" s="112"/>
      <c r="I50" s="29" t="s">
        <v>75</v>
      </c>
      <c r="J50" s="63">
        <v>300000</v>
      </c>
      <c r="K50" s="63">
        <v>150000</v>
      </c>
      <c r="L50" s="64">
        <f>J50-K50</f>
        <v>150000</v>
      </c>
      <c r="M50" s="3"/>
    </row>
    <row r="51" spans="1:13" s="4" customFormat="1" ht="32.450000000000003" customHeight="1" x14ac:dyDescent="0.3">
      <c r="A51" s="113"/>
      <c r="B51" s="114"/>
      <c r="C51" s="28" t="s">
        <v>47</v>
      </c>
      <c r="D51" s="65">
        <f>SUM(D49:D50)</f>
        <v>10300000</v>
      </c>
      <c r="E51" s="65">
        <f>SUM(E49:E50)</f>
        <v>1340000</v>
      </c>
      <c r="F51" s="65">
        <f>D51-E51</f>
        <v>8960000</v>
      </c>
      <c r="G51" s="113"/>
      <c r="H51" s="114"/>
      <c r="I51" s="28" t="s">
        <v>47</v>
      </c>
      <c r="J51" s="65">
        <f>SUM(J49:J50)</f>
        <v>10300000</v>
      </c>
      <c r="K51" s="65">
        <f>SUM(K49:K50)</f>
        <v>1340000</v>
      </c>
      <c r="L51" s="65">
        <f>SUM(L49:L50)</f>
        <v>8960000</v>
      </c>
    </row>
    <row r="52" spans="1:13" s="4" customFormat="1" ht="32.450000000000003" customHeight="1" x14ac:dyDescent="0.3">
      <c r="A52" s="95" t="s">
        <v>50</v>
      </c>
      <c r="B52" s="95"/>
      <c r="C52" s="29" t="s">
        <v>58</v>
      </c>
      <c r="D52" s="63">
        <v>7000000</v>
      </c>
      <c r="E52" s="63">
        <v>6100000</v>
      </c>
      <c r="F52" s="63">
        <f>D52-E52</f>
        <v>900000</v>
      </c>
      <c r="G52" s="95" t="s">
        <v>50</v>
      </c>
      <c r="H52" s="95"/>
      <c r="I52" s="29" t="s">
        <v>58</v>
      </c>
      <c r="J52" s="63">
        <v>7000000</v>
      </c>
      <c r="K52" s="63">
        <v>6100000</v>
      </c>
      <c r="L52" s="63">
        <f>J52-K52</f>
        <v>900000</v>
      </c>
    </row>
    <row r="53" spans="1:13" s="4" customFormat="1" ht="32.450000000000003" customHeight="1" x14ac:dyDescent="0.3">
      <c r="A53" s="95"/>
      <c r="B53" s="95"/>
      <c r="C53" s="28" t="s">
        <v>47</v>
      </c>
      <c r="D53" s="65">
        <f>D52</f>
        <v>7000000</v>
      </c>
      <c r="E53" s="65">
        <f>E52</f>
        <v>6100000</v>
      </c>
      <c r="F53" s="65">
        <f t="shared" ref="F53" si="13">F52</f>
        <v>900000</v>
      </c>
      <c r="G53" s="95"/>
      <c r="H53" s="95"/>
      <c r="I53" s="28" t="s">
        <v>47</v>
      </c>
      <c r="J53" s="65">
        <f>J52</f>
        <v>7000000</v>
      </c>
      <c r="K53" s="65">
        <f>K52</f>
        <v>6100000</v>
      </c>
      <c r="L53" s="65">
        <f>L52</f>
        <v>900000</v>
      </c>
    </row>
    <row r="54" spans="1:13" s="4" customFormat="1" ht="32.450000000000003" customHeight="1" x14ac:dyDescent="0.3">
      <c r="A54" s="87" t="s">
        <v>59</v>
      </c>
      <c r="B54" s="87"/>
      <c r="C54" s="25" t="s">
        <v>52</v>
      </c>
      <c r="D54" s="66">
        <v>27000</v>
      </c>
      <c r="E54" s="63">
        <v>17872</v>
      </c>
      <c r="F54" s="64">
        <f>D54-E54</f>
        <v>9128</v>
      </c>
      <c r="G54" s="87" t="s">
        <v>59</v>
      </c>
      <c r="H54" s="87"/>
      <c r="I54" s="25" t="s">
        <v>52</v>
      </c>
      <c r="J54" s="66">
        <v>27000</v>
      </c>
      <c r="K54" s="63">
        <v>580</v>
      </c>
      <c r="L54" s="64">
        <f>J54-K54</f>
        <v>26420</v>
      </c>
    </row>
    <row r="55" spans="1:13" s="4" customFormat="1" ht="32.450000000000003" customHeight="1" x14ac:dyDescent="0.3">
      <c r="A55" s="87"/>
      <c r="B55" s="87"/>
      <c r="C55" s="28" t="s">
        <v>47</v>
      </c>
      <c r="D55" s="65">
        <f>SUM(D54:D54)</f>
        <v>27000</v>
      </c>
      <c r="E55" s="65">
        <f>SUM(E54:E54)</f>
        <v>17872</v>
      </c>
      <c r="F55" s="65">
        <f>D55-E55</f>
        <v>9128</v>
      </c>
      <c r="G55" s="87"/>
      <c r="H55" s="87"/>
      <c r="I55" s="28" t="s">
        <v>47</v>
      </c>
      <c r="J55" s="65">
        <f>SUM(J54:J54)</f>
        <v>27000</v>
      </c>
      <c r="K55" s="65">
        <f>SUM(K54:K54)</f>
        <v>580</v>
      </c>
      <c r="L55" s="65">
        <f>J55-K55</f>
        <v>26420</v>
      </c>
    </row>
    <row r="56" spans="1:13" x14ac:dyDescent="0.3">
      <c r="D56" s="67"/>
      <c r="E56" s="67"/>
      <c r="F56" s="67"/>
      <c r="G56" s="67"/>
      <c r="H56" s="67"/>
      <c r="I56" s="68"/>
      <c r="J56" s="67"/>
      <c r="K56" s="67"/>
      <c r="L56" s="67"/>
      <c r="M56" s="5"/>
    </row>
  </sheetData>
  <mergeCells count="161">
    <mergeCell ref="F33:F35"/>
    <mergeCell ref="E24:E26"/>
    <mergeCell ref="F24:F26"/>
    <mergeCell ref="F36:F38"/>
    <mergeCell ref="E36:E38"/>
    <mergeCell ref="D36:D38"/>
    <mergeCell ref="C36:C38"/>
    <mergeCell ref="G6:G29"/>
    <mergeCell ref="H18:H29"/>
    <mergeCell ref="H14:H17"/>
    <mergeCell ref="H6:H13"/>
    <mergeCell ref="C18:C20"/>
    <mergeCell ref="D18:D20"/>
    <mergeCell ref="E18:E20"/>
    <mergeCell ref="F18:F20"/>
    <mergeCell ref="C6:C8"/>
    <mergeCell ref="D6:D8"/>
    <mergeCell ref="E6:E8"/>
    <mergeCell ref="F6:F8"/>
    <mergeCell ref="C9:C11"/>
    <mergeCell ref="D9:D11"/>
    <mergeCell ref="E9:E11"/>
    <mergeCell ref="F9:F11"/>
    <mergeCell ref="C30:C32"/>
    <mergeCell ref="D30:D32"/>
    <mergeCell ref="E30:E32"/>
    <mergeCell ref="F30:F32"/>
    <mergeCell ref="C12:C14"/>
    <mergeCell ref="D12:D14"/>
    <mergeCell ref="E12:E14"/>
    <mergeCell ref="F12:F14"/>
    <mergeCell ref="C21:C23"/>
    <mergeCell ref="D21:D23"/>
    <mergeCell ref="E21:E23"/>
    <mergeCell ref="F21:F23"/>
    <mergeCell ref="C24:C26"/>
    <mergeCell ref="D24:D26"/>
    <mergeCell ref="C15:C17"/>
    <mergeCell ref="D15:D17"/>
    <mergeCell ref="E15:E17"/>
    <mergeCell ref="F15:F17"/>
    <mergeCell ref="J6:J7"/>
    <mergeCell ref="K6:K7"/>
    <mergeCell ref="L6:L7"/>
    <mergeCell ref="J8:J9"/>
    <mergeCell ref="K8:K9"/>
    <mergeCell ref="L8:L9"/>
    <mergeCell ref="I12:I13"/>
    <mergeCell ref="J12:J13"/>
    <mergeCell ref="K12:K13"/>
    <mergeCell ref="L12:L13"/>
    <mergeCell ref="I10:I11"/>
    <mergeCell ref="J10:J11"/>
    <mergeCell ref="K10:K11"/>
    <mergeCell ref="L10:L11"/>
    <mergeCell ref="I8:I9"/>
    <mergeCell ref="I6:I7"/>
    <mergeCell ref="L16:L17"/>
    <mergeCell ref="I14:I15"/>
    <mergeCell ref="J14:J15"/>
    <mergeCell ref="K14:K15"/>
    <mergeCell ref="L14:L15"/>
    <mergeCell ref="L20:L21"/>
    <mergeCell ref="I18:I19"/>
    <mergeCell ref="J18:J19"/>
    <mergeCell ref="K18:K19"/>
    <mergeCell ref="L18:L19"/>
    <mergeCell ref="I20:I21"/>
    <mergeCell ref="J20:J21"/>
    <mergeCell ref="K20:K21"/>
    <mergeCell ref="I16:I17"/>
    <mergeCell ref="J16:J17"/>
    <mergeCell ref="K16:K17"/>
    <mergeCell ref="L24:L25"/>
    <mergeCell ref="I22:I23"/>
    <mergeCell ref="J22:J23"/>
    <mergeCell ref="K22:K23"/>
    <mergeCell ref="L22:L23"/>
    <mergeCell ref="L28:L29"/>
    <mergeCell ref="J26:J27"/>
    <mergeCell ref="K26:K27"/>
    <mergeCell ref="L26:L27"/>
    <mergeCell ref="I26:I27"/>
    <mergeCell ref="I28:I29"/>
    <mergeCell ref="J28:J29"/>
    <mergeCell ref="K28:K29"/>
    <mergeCell ref="I24:I25"/>
    <mergeCell ref="J24:J25"/>
    <mergeCell ref="K24:K25"/>
    <mergeCell ref="J46:J47"/>
    <mergeCell ref="K46:K47"/>
    <mergeCell ref="L46:L47"/>
    <mergeCell ref="F42:F44"/>
    <mergeCell ref="E42:E44"/>
    <mergeCell ref="D42:D44"/>
    <mergeCell ref="C42:C44"/>
    <mergeCell ref="L32:L33"/>
    <mergeCell ref="I30:I31"/>
    <mergeCell ref="J30:J31"/>
    <mergeCell ref="K30:K31"/>
    <mergeCell ref="L30:L31"/>
    <mergeCell ref="I32:I33"/>
    <mergeCell ref="J32:J33"/>
    <mergeCell ref="K32:K33"/>
    <mergeCell ref="G30:G35"/>
    <mergeCell ref="H30:H35"/>
    <mergeCell ref="I34:I35"/>
    <mergeCell ref="J34:J35"/>
    <mergeCell ref="K34:K35"/>
    <mergeCell ref="L34:L35"/>
    <mergeCell ref="C33:C35"/>
    <mergeCell ref="D33:D35"/>
    <mergeCell ref="E33:E35"/>
    <mergeCell ref="I36:I37"/>
    <mergeCell ref="A54:B55"/>
    <mergeCell ref="A52:B53"/>
    <mergeCell ref="G52:H53"/>
    <mergeCell ref="G54:H55"/>
    <mergeCell ref="C45:C48"/>
    <mergeCell ref="D45:D48"/>
    <mergeCell ref="E45:E48"/>
    <mergeCell ref="F45:F48"/>
    <mergeCell ref="I46:I47"/>
    <mergeCell ref="A49:B51"/>
    <mergeCell ref="G49:H51"/>
    <mergeCell ref="E39:E41"/>
    <mergeCell ref="F39:F41"/>
    <mergeCell ref="J44:J45"/>
    <mergeCell ref="K44:K45"/>
    <mergeCell ref="L44:L45"/>
    <mergeCell ref="J40:J41"/>
    <mergeCell ref="K40:K41"/>
    <mergeCell ref="L40:L41"/>
    <mergeCell ref="I38:I39"/>
    <mergeCell ref="J38:J39"/>
    <mergeCell ref="K38:K39"/>
    <mergeCell ref="L38:L39"/>
    <mergeCell ref="G36:G48"/>
    <mergeCell ref="H36:H48"/>
    <mergeCell ref="L36:L37"/>
    <mergeCell ref="A1:L1"/>
    <mergeCell ref="A3:F3"/>
    <mergeCell ref="G3:L3"/>
    <mergeCell ref="A5:C5"/>
    <mergeCell ref="G5:I5"/>
    <mergeCell ref="A6:A48"/>
    <mergeCell ref="B6:B48"/>
    <mergeCell ref="F27:F29"/>
    <mergeCell ref="E27:E29"/>
    <mergeCell ref="D27:D29"/>
    <mergeCell ref="C27:C29"/>
    <mergeCell ref="I42:I43"/>
    <mergeCell ref="J42:J43"/>
    <mergeCell ref="K42:K43"/>
    <mergeCell ref="L42:L43"/>
    <mergeCell ref="I40:I41"/>
    <mergeCell ref="C39:C41"/>
    <mergeCell ref="D39:D41"/>
    <mergeCell ref="J36:J37"/>
    <mergeCell ref="K36:K37"/>
    <mergeCell ref="I44:I45"/>
  </mergeCells>
  <phoneticPr fontId="1" type="noConversion"/>
  <printOptions horizontalCentered="1"/>
  <pageMargins left="0.19685039370078741" right="0.19685039370078741" top="0.78740157480314965" bottom="0.19685039370078741" header="0.19685039370078741" footer="0.19685039370078741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tabSelected="1" view="pageBreakPreview" topLeftCell="A16" zoomScaleNormal="85" zoomScaleSheetLayoutView="100" workbookViewId="0">
      <selection activeCell="F29" sqref="F29"/>
    </sheetView>
  </sheetViews>
  <sheetFormatPr defaultColWidth="9" defaultRowHeight="14.25" x14ac:dyDescent="0.3"/>
  <cols>
    <col min="1" max="2" width="7.875" style="1" customWidth="1"/>
    <col min="3" max="3" width="26.75" style="1" customWidth="1"/>
    <col min="4" max="6" width="16" style="1" customWidth="1"/>
    <col min="7" max="16384" width="9" style="1"/>
  </cols>
  <sheetData>
    <row r="1" spans="1:6" ht="56.25" customHeight="1" thickTop="1" thickBot="1" x14ac:dyDescent="0.35">
      <c r="A1" s="79" t="s">
        <v>68</v>
      </c>
      <c r="B1" s="80"/>
      <c r="C1" s="80"/>
      <c r="D1" s="80"/>
      <c r="E1" s="80"/>
      <c r="F1" s="81"/>
    </row>
    <row r="2" spans="1:6" ht="21.2" customHeight="1" thickTop="1" thickBot="1" x14ac:dyDescent="0.35">
      <c r="A2" s="15"/>
      <c r="B2" s="15"/>
      <c r="C2" s="15"/>
      <c r="D2" s="15"/>
      <c r="E2" s="15"/>
      <c r="F2" s="16" t="s">
        <v>27</v>
      </c>
    </row>
    <row r="3" spans="1:6" ht="20.100000000000001" customHeight="1" x14ac:dyDescent="0.3">
      <c r="A3" s="120" t="s">
        <v>0</v>
      </c>
      <c r="B3" s="121"/>
      <c r="C3" s="121"/>
      <c r="D3" s="121"/>
      <c r="E3" s="121"/>
      <c r="F3" s="122"/>
    </row>
    <row r="4" spans="1:6" ht="30.2" customHeight="1" x14ac:dyDescent="0.3">
      <c r="A4" s="49" t="s">
        <v>1</v>
      </c>
      <c r="B4" s="50" t="s">
        <v>2</v>
      </c>
      <c r="C4" s="50" t="s">
        <v>3</v>
      </c>
      <c r="D4" s="26" t="s">
        <v>66</v>
      </c>
      <c r="E4" s="26" t="s">
        <v>67</v>
      </c>
      <c r="F4" s="27" t="s">
        <v>22</v>
      </c>
    </row>
    <row r="5" spans="1:6" ht="24" customHeight="1" x14ac:dyDescent="0.3">
      <c r="A5" s="123" t="s">
        <v>10</v>
      </c>
      <c r="B5" s="124"/>
      <c r="C5" s="124"/>
      <c r="D5" s="51">
        <f>SUM(D19+D22+D24+D26)</f>
        <v>1080130000</v>
      </c>
      <c r="E5" s="51">
        <f>SUM(E19+E22+E24+E26)</f>
        <v>1069180872</v>
      </c>
      <c r="F5" s="52">
        <f>D5-E5</f>
        <v>10949128</v>
      </c>
    </row>
    <row r="6" spans="1:6" s="4" customFormat="1" ht="24" customHeight="1" x14ac:dyDescent="0.3">
      <c r="A6" s="125" t="s">
        <v>25</v>
      </c>
      <c r="B6" s="126" t="s">
        <v>25</v>
      </c>
      <c r="C6" s="30" t="s">
        <v>79</v>
      </c>
      <c r="D6" s="53">
        <v>493360000</v>
      </c>
      <c r="E6" s="53">
        <v>493360000</v>
      </c>
      <c r="F6" s="54">
        <f>D6-E6</f>
        <v>0</v>
      </c>
    </row>
    <row r="7" spans="1:6" s="4" customFormat="1" ht="24" customHeight="1" x14ac:dyDescent="0.3">
      <c r="A7" s="125"/>
      <c r="B7" s="126"/>
      <c r="C7" s="31" t="s">
        <v>80</v>
      </c>
      <c r="D7" s="55">
        <v>53828000</v>
      </c>
      <c r="E7" s="55">
        <v>53828000</v>
      </c>
      <c r="F7" s="54">
        <f t="shared" ref="F7:F18" si="0">D7-E7</f>
        <v>0</v>
      </c>
    </row>
    <row r="8" spans="1:6" s="4" customFormat="1" ht="24" customHeight="1" x14ac:dyDescent="0.3">
      <c r="A8" s="125"/>
      <c r="B8" s="126"/>
      <c r="C8" s="31" t="s">
        <v>28</v>
      </c>
      <c r="D8" s="55">
        <v>263040000</v>
      </c>
      <c r="E8" s="55">
        <v>263040000</v>
      </c>
      <c r="F8" s="54">
        <f t="shared" si="0"/>
        <v>0</v>
      </c>
    </row>
    <row r="9" spans="1:6" s="4" customFormat="1" ht="24" customHeight="1" x14ac:dyDescent="0.3">
      <c r="A9" s="125"/>
      <c r="B9" s="126"/>
      <c r="C9" s="31" t="s">
        <v>29</v>
      </c>
      <c r="D9" s="55">
        <v>31825000</v>
      </c>
      <c r="E9" s="55">
        <v>31825000</v>
      </c>
      <c r="F9" s="54">
        <f t="shared" si="0"/>
        <v>0</v>
      </c>
    </row>
    <row r="10" spans="1:6" s="4" customFormat="1" ht="24" customHeight="1" x14ac:dyDescent="0.3">
      <c r="A10" s="125"/>
      <c r="B10" s="126"/>
      <c r="C10" s="31" t="s">
        <v>30</v>
      </c>
      <c r="D10" s="55">
        <v>30050000</v>
      </c>
      <c r="E10" s="55">
        <v>30050000</v>
      </c>
      <c r="F10" s="54">
        <f t="shared" si="0"/>
        <v>0</v>
      </c>
    </row>
    <row r="11" spans="1:6" s="4" customFormat="1" ht="24" customHeight="1" x14ac:dyDescent="0.3">
      <c r="A11" s="125"/>
      <c r="B11" s="126"/>
      <c r="C11" s="31" t="s">
        <v>31</v>
      </c>
      <c r="D11" s="55">
        <v>70200000</v>
      </c>
      <c r="E11" s="55">
        <v>70200000</v>
      </c>
      <c r="F11" s="54">
        <f t="shared" si="0"/>
        <v>0</v>
      </c>
    </row>
    <row r="12" spans="1:6" s="4" customFormat="1" ht="24" customHeight="1" x14ac:dyDescent="0.3">
      <c r="A12" s="125"/>
      <c r="B12" s="126"/>
      <c r="C12" s="31" t="s">
        <v>70</v>
      </c>
      <c r="D12" s="55">
        <v>24500000</v>
      </c>
      <c r="E12" s="55">
        <v>24500000</v>
      </c>
      <c r="F12" s="54">
        <f t="shared" si="0"/>
        <v>0</v>
      </c>
    </row>
    <row r="13" spans="1:6" s="4" customFormat="1" ht="24" customHeight="1" x14ac:dyDescent="0.3">
      <c r="A13" s="125"/>
      <c r="B13" s="126"/>
      <c r="C13" s="31" t="s">
        <v>32</v>
      </c>
      <c r="D13" s="55">
        <v>20000000</v>
      </c>
      <c r="E13" s="55">
        <v>20000000</v>
      </c>
      <c r="F13" s="54">
        <f t="shared" si="0"/>
        <v>0</v>
      </c>
    </row>
    <row r="14" spans="1:6" s="4" customFormat="1" ht="24" customHeight="1" x14ac:dyDescent="0.3">
      <c r="A14" s="125"/>
      <c r="B14" s="126"/>
      <c r="C14" s="31" t="s">
        <v>71</v>
      </c>
      <c r="D14" s="55">
        <v>22900000</v>
      </c>
      <c r="E14" s="55">
        <v>22700000</v>
      </c>
      <c r="F14" s="54">
        <f t="shared" si="0"/>
        <v>200000</v>
      </c>
    </row>
    <row r="15" spans="1:6" s="4" customFormat="1" ht="24" customHeight="1" x14ac:dyDescent="0.3">
      <c r="A15" s="125"/>
      <c r="B15" s="126"/>
      <c r="C15" s="31" t="s">
        <v>64</v>
      </c>
      <c r="D15" s="55">
        <v>17600000</v>
      </c>
      <c r="E15" s="55">
        <v>17600000</v>
      </c>
      <c r="F15" s="54">
        <f t="shared" si="0"/>
        <v>0</v>
      </c>
    </row>
    <row r="16" spans="1:6" s="4" customFormat="1" ht="24" customHeight="1" x14ac:dyDescent="0.3">
      <c r="A16" s="125"/>
      <c r="B16" s="126"/>
      <c r="C16" s="31" t="s">
        <v>60</v>
      </c>
      <c r="D16" s="55">
        <v>10400000</v>
      </c>
      <c r="E16" s="55">
        <v>9520000</v>
      </c>
      <c r="F16" s="54">
        <f t="shared" si="0"/>
        <v>880000</v>
      </c>
    </row>
    <row r="17" spans="1:6" s="4" customFormat="1" ht="24" customHeight="1" x14ac:dyDescent="0.3">
      <c r="A17" s="125"/>
      <c r="B17" s="126"/>
      <c r="C17" s="31" t="s">
        <v>61</v>
      </c>
      <c r="D17" s="55">
        <v>13000000</v>
      </c>
      <c r="E17" s="55">
        <v>13000000</v>
      </c>
      <c r="F17" s="54">
        <f t="shared" si="0"/>
        <v>0</v>
      </c>
    </row>
    <row r="18" spans="1:6" s="4" customFormat="1" ht="24" customHeight="1" x14ac:dyDescent="0.3">
      <c r="A18" s="125"/>
      <c r="B18" s="126"/>
      <c r="C18" s="31" t="s">
        <v>76</v>
      </c>
      <c r="D18" s="55">
        <v>12100000</v>
      </c>
      <c r="E18" s="55">
        <v>12100000</v>
      </c>
      <c r="F18" s="54">
        <f t="shared" si="0"/>
        <v>0</v>
      </c>
    </row>
    <row r="19" spans="1:6" s="4" customFormat="1" ht="24" customHeight="1" x14ac:dyDescent="0.3">
      <c r="A19" s="125"/>
      <c r="B19" s="126"/>
      <c r="C19" s="19" t="s">
        <v>21</v>
      </c>
      <c r="D19" s="56">
        <f>SUM(D6:D18)</f>
        <v>1062803000</v>
      </c>
      <c r="E19" s="56">
        <f>SUM(E6:E18)</f>
        <v>1061723000</v>
      </c>
      <c r="F19" s="57">
        <f>D19-E19</f>
        <v>1080000</v>
      </c>
    </row>
    <row r="20" spans="1:6" s="4" customFormat="1" ht="24" customHeight="1" x14ac:dyDescent="0.3">
      <c r="A20" s="129" t="s">
        <v>7</v>
      </c>
      <c r="B20" s="132" t="s">
        <v>7</v>
      </c>
      <c r="C20" s="73" t="s">
        <v>34</v>
      </c>
      <c r="D20" s="58">
        <v>10000000</v>
      </c>
      <c r="E20" s="58">
        <v>1190000</v>
      </c>
      <c r="F20" s="54">
        <f>D20-E20</f>
        <v>8810000</v>
      </c>
    </row>
    <row r="21" spans="1:6" s="4" customFormat="1" ht="24" customHeight="1" x14ac:dyDescent="0.3">
      <c r="A21" s="130"/>
      <c r="B21" s="133"/>
      <c r="C21" s="30" t="s">
        <v>72</v>
      </c>
      <c r="D21" s="58">
        <v>300000</v>
      </c>
      <c r="E21" s="58">
        <v>150000</v>
      </c>
      <c r="F21" s="54">
        <f>D21-E21</f>
        <v>150000</v>
      </c>
    </row>
    <row r="22" spans="1:6" s="4" customFormat="1" ht="24" customHeight="1" x14ac:dyDescent="0.3">
      <c r="A22" s="131"/>
      <c r="B22" s="134"/>
      <c r="C22" s="19" t="s">
        <v>21</v>
      </c>
      <c r="D22" s="56">
        <f>SUM(D20:D21)</f>
        <v>10300000</v>
      </c>
      <c r="E22" s="56">
        <f>SUM(E20:E21)</f>
        <v>1340000</v>
      </c>
      <c r="F22" s="57">
        <f>D22-E22</f>
        <v>8960000</v>
      </c>
    </row>
    <row r="23" spans="1:6" s="4" customFormat="1" ht="24.4" customHeight="1" x14ac:dyDescent="0.3">
      <c r="A23" s="127" t="s">
        <v>5</v>
      </c>
      <c r="B23" s="128" t="s">
        <v>5</v>
      </c>
      <c r="C23" s="30" t="s">
        <v>74</v>
      </c>
      <c r="D23" s="53">
        <v>7000000</v>
      </c>
      <c r="E23" s="53">
        <v>6100000</v>
      </c>
      <c r="F23" s="54">
        <f>D23-E23</f>
        <v>900000</v>
      </c>
    </row>
    <row r="24" spans="1:6" s="4" customFormat="1" ht="24" customHeight="1" x14ac:dyDescent="0.3">
      <c r="A24" s="127"/>
      <c r="B24" s="128"/>
      <c r="C24" s="19" t="s">
        <v>21</v>
      </c>
      <c r="D24" s="56">
        <f>SUM(D23:D23)</f>
        <v>7000000</v>
      </c>
      <c r="E24" s="56">
        <f>SUM(E23:E23)</f>
        <v>6100000</v>
      </c>
      <c r="F24" s="57">
        <f>SUM(F23:F23)</f>
        <v>900000</v>
      </c>
    </row>
    <row r="25" spans="1:6" s="4" customFormat="1" ht="24" customHeight="1" x14ac:dyDescent="0.3">
      <c r="A25" s="116" t="s">
        <v>6</v>
      </c>
      <c r="B25" s="118" t="s">
        <v>6</v>
      </c>
      <c r="C25" s="20" t="s">
        <v>73</v>
      </c>
      <c r="D25" s="58">
        <v>27000</v>
      </c>
      <c r="E25" s="58">
        <v>17872</v>
      </c>
      <c r="F25" s="54">
        <f>D25-E25</f>
        <v>9128</v>
      </c>
    </row>
    <row r="26" spans="1:6" s="4" customFormat="1" ht="24" customHeight="1" thickBot="1" x14ac:dyDescent="0.35">
      <c r="A26" s="117"/>
      <c r="B26" s="119"/>
      <c r="C26" s="21" t="s">
        <v>21</v>
      </c>
      <c r="D26" s="59">
        <f>SUM(D25:D25)</f>
        <v>27000</v>
      </c>
      <c r="E26" s="59">
        <f>SUM(E25:E25)</f>
        <v>17872</v>
      </c>
      <c r="F26" s="60">
        <f>SUM(F25:F25)</f>
        <v>9128</v>
      </c>
    </row>
    <row r="27" spans="1:6" ht="25.5" customHeight="1" x14ac:dyDescent="0.3"/>
    <row r="30" spans="1:6" x14ac:dyDescent="0.3">
      <c r="E30" s="5"/>
    </row>
  </sheetData>
  <mergeCells count="11">
    <mergeCell ref="A25:A26"/>
    <mergeCell ref="B25:B26"/>
    <mergeCell ref="A1:F1"/>
    <mergeCell ref="A3:F3"/>
    <mergeCell ref="A5:C5"/>
    <mergeCell ref="A6:A19"/>
    <mergeCell ref="B6:B19"/>
    <mergeCell ref="A23:A24"/>
    <mergeCell ref="B23:B24"/>
    <mergeCell ref="A20:A22"/>
    <mergeCell ref="B20:B22"/>
  </mergeCells>
  <phoneticPr fontId="1" type="noConversion"/>
  <printOptions horizontalCentered="1"/>
  <pageMargins left="0.19685039370078741" right="0.19685039370078741" top="0.78740157480314965" bottom="0.19685039370078741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view="pageBreakPreview" topLeftCell="A4" zoomScaleNormal="85" zoomScaleSheetLayoutView="100" workbookViewId="0">
      <selection activeCell="E36" sqref="E36"/>
    </sheetView>
  </sheetViews>
  <sheetFormatPr defaultColWidth="9" defaultRowHeight="14.25" x14ac:dyDescent="0.3"/>
  <cols>
    <col min="1" max="2" width="7.875" style="1" customWidth="1"/>
    <col min="3" max="3" width="26.75" style="1" customWidth="1"/>
    <col min="4" max="6" width="16" style="1" customWidth="1"/>
    <col min="7" max="7" width="4.25" style="1" customWidth="1"/>
    <col min="8" max="8" width="12.125" style="1" bestFit="1" customWidth="1"/>
    <col min="9" max="16384" width="9" style="1"/>
  </cols>
  <sheetData>
    <row r="1" spans="1:8" ht="56.25" customHeight="1" thickTop="1" thickBot="1" x14ac:dyDescent="0.35">
      <c r="A1" s="79" t="s">
        <v>69</v>
      </c>
      <c r="B1" s="80"/>
      <c r="C1" s="80"/>
      <c r="D1" s="80"/>
      <c r="E1" s="80"/>
      <c r="F1" s="81"/>
      <c r="G1" s="7"/>
    </row>
    <row r="2" spans="1:8" ht="21.2" customHeight="1" thickTop="1" thickBot="1" x14ac:dyDescent="0.35">
      <c r="A2" s="2"/>
      <c r="B2" s="2"/>
      <c r="C2" s="2"/>
      <c r="D2" s="2"/>
      <c r="E2" s="2"/>
      <c r="F2" s="2"/>
      <c r="G2" s="13"/>
    </row>
    <row r="3" spans="1:8" ht="20.65" customHeight="1" x14ac:dyDescent="0.3">
      <c r="A3" s="147" t="s">
        <v>4</v>
      </c>
      <c r="B3" s="148"/>
      <c r="C3" s="148"/>
      <c r="D3" s="148"/>
      <c r="E3" s="148"/>
      <c r="F3" s="149"/>
      <c r="G3" s="9"/>
    </row>
    <row r="4" spans="1:8" ht="29.25" customHeight="1" x14ac:dyDescent="0.3">
      <c r="A4" s="32" t="s">
        <v>1</v>
      </c>
      <c r="B4" s="33" t="s">
        <v>2</v>
      </c>
      <c r="C4" s="33" t="s">
        <v>3</v>
      </c>
      <c r="D4" s="34" t="s">
        <v>66</v>
      </c>
      <c r="E4" s="34" t="s">
        <v>67</v>
      </c>
      <c r="F4" s="35" t="s">
        <v>22</v>
      </c>
      <c r="G4" s="10"/>
    </row>
    <row r="5" spans="1:8" ht="22.9" customHeight="1" x14ac:dyDescent="0.3">
      <c r="A5" s="137" t="s">
        <v>10</v>
      </c>
      <c r="B5" s="138"/>
      <c r="C5" s="138"/>
      <c r="D5" s="36">
        <f>D27+D30+D32+D34</f>
        <v>1080130000</v>
      </c>
      <c r="E5" s="36">
        <f>E27+E30+E32+E34</f>
        <v>1045427160</v>
      </c>
      <c r="F5" s="37">
        <f>F27+F30+F32+F34</f>
        <v>34702840</v>
      </c>
      <c r="G5" s="11"/>
      <c r="H5" s="69"/>
    </row>
    <row r="6" spans="1:8" s="4" customFormat="1" ht="22.9" customHeight="1" x14ac:dyDescent="0.3">
      <c r="A6" s="125" t="s">
        <v>62</v>
      </c>
      <c r="B6" s="126" t="s">
        <v>23</v>
      </c>
      <c r="C6" s="30" t="s">
        <v>8</v>
      </c>
      <c r="D6" s="17">
        <v>561775710</v>
      </c>
      <c r="E6" s="17">
        <v>551218090</v>
      </c>
      <c r="F6" s="18">
        <f>SUM(D6-E6)</f>
        <v>10557620</v>
      </c>
      <c r="G6" s="12"/>
    </row>
    <row r="7" spans="1:8" s="4" customFormat="1" ht="22.9" customHeight="1" x14ac:dyDescent="0.3">
      <c r="A7" s="125"/>
      <c r="B7" s="118"/>
      <c r="C7" s="30" t="s">
        <v>9</v>
      </c>
      <c r="D7" s="17">
        <v>128651510</v>
      </c>
      <c r="E7" s="17">
        <v>123671810</v>
      </c>
      <c r="F7" s="18">
        <f t="shared" ref="F7:F26" si="0">SUM(D7-E7)</f>
        <v>4979700</v>
      </c>
      <c r="G7" s="6"/>
      <c r="H7" s="74"/>
    </row>
    <row r="8" spans="1:8" s="4" customFormat="1" ht="22.9" customHeight="1" x14ac:dyDescent="0.3">
      <c r="A8" s="125"/>
      <c r="B8" s="118"/>
      <c r="C8" s="30" t="s">
        <v>35</v>
      </c>
      <c r="D8" s="17">
        <v>57010040</v>
      </c>
      <c r="E8" s="17">
        <v>55653380</v>
      </c>
      <c r="F8" s="18">
        <f t="shared" si="0"/>
        <v>1356660</v>
      </c>
      <c r="G8" s="6"/>
    </row>
    <row r="9" spans="1:8" s="4" customFormat="1" ht="22.9" customHeight="1" x14ac:dyDescent="0.3">
      <c r="A9" s="125"/>
      <c r="B9" s="118"/>
      <c r="C9" s="30" t="s">
        <v>36</v>
      </c>
      <c r="D9" s="17">
        <v>62748200</v>
      </c>
      <c r="E9" s="17">
        <v>60408440</v>
      </c>
      <c r="F9" s="18">
        <f t="shared" si="0"/>
        <v>2339760</v>
      </c>
      <c r="G9" s="6"/>
    </row>
    <row r="10" spans="1:8" s="4" customFormat="1" ht="22.9" customHeight="1" x14ac:dyDescent="0.3">
      <c r="A10" s="125"/>
      <c r="B10" s="126" t="s">
        <v>37</v>
      </c>
      <c r="C10" s="30" t="s">
        <v>11</v>
      </c>
      <c r="D10" s="17">
        <v>600000</v>
      </c>
      <c r="E10" s="17">
        <v>600000</v>
      </c>
      <c r="F10" s="18">
        <f t="shared" si="0"/>
        <v>0</v>
      </c>
      <c r="G10" s="6"/>
    </row>
    <row r="11" spans="1:8" s="4" customFormat="1" ht="22.9" customHeight="1" x14ac:dyDescent="0.3">
      <c r="A11" s="125"/>
      <c r="B11" s="118"/>
      <c r="C11" s="30" t="s">
        <v>12</v>
      </c>
      <c r="D11" s="17">
        <v>4400000</v>
      </c>
      <c r="E11" s="17">
        <v>3793800</v>
      </c>
      <c r="F11" s="18">
        <f t="shared" si="0"/>
        <v>606200</v>
      </c>
      <c r="G11" s="6"/>
    </row>
    <row r="12" spans="1:8" s="4" customFormat="1" ht="22.9" customHeight="1" x14ac:dyDescent="0.3">
      <c r="A12" s="125"/>
      <c r="B12" s="126" t="s">
        <v>38</v>
      </c>
      <c r="C12" s="30" t="s">
        <v>13</v>
      </c>
      <c r="D12" s="17">
        <v>26290000</v>
      </c>
      <c r="E12" s="17">
        <v>23622600</v>
      </c>
      <c r="F12" s="18">
        <f t="shared" si="0"/>
        <v>2667400</v>
      </c>
      <c r="G12" s="6"/>
    </row>
    <row r="13" spans="1:8" s="4" customFormat="1" ht="22.9" customHeight="1" x14ac:dyDescent="0.3">
      <c r="A13" s="125"/>
      <c r="B13" s="118"/>
      <c r="C13" s="30" t="s">
        <v>14</v>
      </c>
      <c r="D13" s="17">
        <f>21809570-1800000</f>
        <v>20009570</v>
      </c>
      <c r="E13" s="17">
        <f>21583480-1650000</f>
        <v>19933480</v>
      </c>
      <c r="F13" s="18">
        <f t="shared" si="0"/>
        <v>76090</v>
      </c>
      <c r="G13" s="6"/>
    </row>
    <row r="14" spans="1:8" s="4" customFormat="1" ht="22.9" customHeight="1" x14ac:dyDescent="0.3">
      <c r="A14" s="125"/>
      <c r="B14" s="118"/>
      <c r="C14" s="30" t="s">
        <v>15</v>
      </c>
      <c r="D14" s="17">
        <v>10601970</v>
      </c>
      <c r="E14" s="17">
        <v>9891820</v>
      </c>
      <c r="F14" s="18">
        <v>710150</v>
      </c>
      <c r="G14" s="6"/>
    </row>
    <row r="15" spans="1:8" s="4" customFormat="1" ht="22.9" customHeight="1" x14ac:dyDescent="0.3">
      <c r="A15" s="125"/>
      <c r="B15" s="118"/>
      <c r="C15" s="30" t="s">
        <v>16</v>
      </c>
      <c r="D15" s="17">
        <v>1490000</v>
      </c>
      <c r="E15" s="17">
        <v>1313890</v>
      </c>
      <c r="F15" s="18">
        <f t="shared" si="0"/>
        <v>176110</v>
      </c>
      <c r="G15" s="6"/>
    </row>
    <row r="16" spans="1:8" s="4" customFormat="1" ht="22.9" customHeight="1" x14ac:dyDescent="0.3">
      <c r="A16" s="125"/>
      <c r="B16" s="118"/>
      <c r="C16" s="30" t="s">
        <v>17</v>
      </c>
      <c r="D16" s="17">
        <v>2200000</v>
      </c>
      <c r="E16" s="17">
        <v>1148770</v>
      </c>
      <c r="F16" s="18">
        <f t="shared" si="0"/>
        <v>1051230</v>
      </c>
      <c r="G16" s="6"/>
    </row>
    <row r="17" spans="1:7" s="4" customFormat="1" ht="22.9" customHeight="1" x14ac:dyDescent="0.3">
      <c r="A17" s="125"/>
      <c r="B17" s="118"/>
      <c r="C17" s="30" t="s">
        <v>18</v>
      </c>
      <c r="D17" s="17">
        <v>22246000</v>
      </c>
      <c r="E17" s="17">
        <v>22036530</v>
      </c>
      <c r="F17" s="18">
        <f t="shared" si="0"/>
        <v>209470</v>
      </c>
      <c r="G17" s="6"/>
    </row>
    <row r="18" spans="1:7" s="4" customFormat="1" ht="22.9" customHeight="1" x14ac:dyDescent="0.3">
      <c r="A18" s="139" t="s">
        <v>39</v>
      </c>
      <c r="B18" s="73" t="s">
        <v>40</v>
      </c>
      <c r="C18" s="73" t="s">
        <v>40</v>
      </c>
      <c r="D18" s="17">
        <v>20000000</v>
      </c>
      <c r="E18" s="17">
        <v>20000000</v>
      </c>
      <c r="F18" s="18">
        <f t="shared" si="0"/>
        <v>0</v>
      </c>
      <c r="G18" s="6"/>
    </row>
    <row r="19" spans="1:7" s="4" customFormat="1" ht="22.9" customHeight="1" x14ac:dyDescent="0.3">
      <c r="A19" s="140"/>
      <c r="B19" s="118" t="s">
        <v>40</v>
      </c>
      <c r="C19" s="30" t="s">
        <v>19</v>
      </c>
      <c r="D19" s="17">
        <v>9100000</v>
      </c>
      <c r="E19" s="17">
        <v>9013970</v>
      </c>
      <c r="F19" s="18">
        <f t="shared" si="0"/>
        <v>86030</v>
      </c>
      <c r="G19" s="6"/>
    </row>
    <row r="20" spans="1:7" s="4" customFormat="1" ht="22.9" customHeight="1" x14ac:dyDescent="0.3">
      <c r="A20" s="141"/>
      <c r="B20" s="118"/>
      <c r="C20" s="30" t="s">
        <v>20</v>
      </c>
      <c r="D20" s="17">
        <v>900000</v>
      </c>
      <c r="E20" s="17">
        <v>900000</v>
      </c>
      <c r="F20" s="18">
        <f t="shared" si="0"/>
        <v>0</v>
      </c>
      <c r="G20" s="6"/>
    </row>
    <row r="21" spans="1:7" s="4" customFormat="1" ht="22.9" customHeight="1" x14ac:dyDescent="0.3">
      <c r="A21" s="139" t="s">
        <v>41</v>
      </c>
      <c r="B21" s="150" t="s">
        <v>41</v>
      </c>
      <c r="C21" s="30" t="s">
        <v>42</v>
      </c>
      <c r="D21" s="17">
        <v>73000000</v>
      </c>
      <c r="E21" s="17">
        <v>73000000</v>
      </c>
      <c r="F21" s="18">
        <f t="shared" si="0"/>
        <v>0</v>
      </c>
      <c r="G21" s="6"/>
    </row>
    <row r="22" spans="1:7" s="4" customFormat="1" ht="22.9" customHeight="1" x14ac:dyDescent="0.3">
      <c r="A22" s="140"/>
      <c r="B22" s="151"/>
      <c r="C22" s="31" t="s">
        <v>43</v>
      </c>
      <c r="D22" s="17">
        <v>8000000</v>
      </c>
      <c r="E22" s="17">
        <v>8000000</v>
      </c>
      <c r="F22" s="18">
        <f t="shared" si="0"/>
        <v>0</v>
      </c>
      <c r="G22" s="6"/>
    </row>
    <row r="23" spans="1:7" s="4" customFormat="1" ht="22.9" customHeight="1" x14ac:dyDescent="0.3">
      <c r="A23" s="140"/>
      <c r="B23" s="151"/>
      <c r="C23" s="31" t="s">
        <v>44</v>
      </c>
      <c r="D23" s="17">
        <v>4500000</v>
      </c>
      <c r="E23" s="17">
        <v>4500000</v>
      </c>
      <c r="F23" s="18">
        <f t="shared" si="0"/>
        <v>0</v>
      </c>
      <c r="G23" s="6"/>
    </row>
    <row r="24" spans="1:7" s="4" customFormat="1" ht="22.9" customHeight="1" x14ac:dyDescent="0.3">
      <c r="A24" s="140"/>
      <c r="B24" s="151"/>
      <c r="C24" s="31" t="s">
        <v>45</v>
      </c>
      <c r="D24" s="38">
        <v>17280000</v>
      </c>
      <c r="E24" s="38">
        <v>17280000</v>
      </c>
      <c r="F24" s="18">
        <f t="shared" si="0"/>
        <v>0</v>
      </c>
      <c r="G24" s="6"/>
    </row>
    <row r="25" spans="1:7" s="4" customFormat="1" ht="22.9" customHeight="1" x14ac:dyDescent="0.3">
      <c r="A25" s="140"/>
      <c r="B25" s="151"/>
      <c r="C25" s="31" t="s">
        <v>46</v>
      </c>
      <c r="D25" s="17">
        <v>20000000</v>
      </c>
      <c r="E25" s="17">
        <v>20000000</v>
      </c>
      <c r="F25" s="18">
        <f t="shared" si="0"/>
        <v>0</v>
      </c>
      <c r="G25" s="6"/>
    </row>
    <row r="26" spans="1:7" s="4" customFormat="1" ht="22.9" customHeight="1" x14ac:dyDescent="0.3">
      <c r="A26" s="140"/>
      <c r="B26" s="151"/>
      <c r="C26" s="31" t="s">
        <v>33</v>
      </c>
      <c r="D26" s="17">
        <v>12000000</v>
      </c>
      <c r="E26" s="17">
        <v>12000000</v>
      </c>
      <c r="F26" s="18">
        <f t="shared" si="0"/>
        <v>0</v>
      </c>
      <c r="G26" s="6"/>
    </row>
    <row r="27" spans="1:7" s="4" customFormat="1" ht="22.9" customHeight="1" x14ac:dyDescent="0.3">
      <c r="A27" s="137" t="s">
        <v>47</v>
      </c>
      <c r="B27" s="138"/>
      <c r="C27" s="138"/>
      <c r="D27" s="39">
        <f>SUM(D6:D26)</f>
        <v>1062803000</v>
      </c>
      <c r="E27" s="39">
        <f>SUM(E6:E26)</f>
        <v>1037986580</v>
      </c>
      <c r="F27" s="40">
        <f>SUM(F6:F26)</f>
        <v>24816420</v>
      </c>
      <c r="G27" s="6"/>
    </row>
    <row r="28" spans="1:7" s="4" customFormat="1" ht="22.9" customHeight="1" x14ac:dyDescent="0.3">
      <c r="A28" s="145" t="s">
        <v>48</v>
      </c>
      <c r="B28" s="135" t="s">
        <v>48</v>
      </c>
      <c r="C28" s="43" t="s">
        <v>49</v>
      </c>
      <c r="D28" s="44">
        <v>10000000</v>
      </c>
      <c r="E28" s="44">
        <v>1190000</v>
      </c>
      <c r="F28" s="18">
        <f t="shared" ref="F28:F29" si="1">SUM(D28-E28)</f>
        <v>8810000</v>
      </c>
      <c r="G28" s="8"/>
    </row>
    <row r="29" spans="1:7" s="4" customFormat="1" ht="22.9" customHeight="1" x14ac:dyDescent="0.3">
      <c r="A29" s="146"/>
      <c r="B29" s="136"/>
      <c r="C29" s="43" t="s">
        <v>75</v>
      </c>
      <c r="D29" s="44">
        <v>300000</v>
      </c>
      <c r="E29" s="44">
        <v>150000</v>
      </c>
      <c r="F29" s="18">
        <f t="shared" si="1"/>
        <v>150000</v>
      </c>
      <c r="G29" s="8"/>
    </row>
    <row r="30" spans="1:7" s="4" customFormat="1" ht="22.9" customHeight="1" x14ac:dyDescent="0.3">
      <c r="A30" s="137" t="s">
        <v>21</v>
      </c>
      <c r="B30" s="138"/>
      <c r="C30" s="138"/>
      <c r="D30" s="39">
        <f>SUM(D28:D29)</f>
        <v>10300000</v>
      </c>
      <c r="E30" s="39">
        <f>SUM(E28:E29)</f>
        <v>1340000</v>
      </c>
      <c r="F30" s="40">
        <f>SUM(F28:F29)</f>
        <v>8960000</v>
      </c>
      <c r="G30" s="8"/>
    </row>
    <row r="31" spans="1:7" s="4" customFormat="1" ht="22.9" customHeight="1" x14ac:dyDescent="0.3">
      <c r="A31" s="41" t="s">
        <v>50</v>
      </c>
      <c r="B31" s="43" t="s">
        <v>50</v>
      </c>
      <c r="C31" s="43" t="s">
        <v>50</v>
      </c>
      <c r="D31" s="44">
        <v>7000000</v>
      </c>
      <c r="E31" s="44">
        <v>6100000</v>
      </c>
      <c r="F31" s="45">
        <f>SUM(D31-E31)</f>
        <v>900000</v>
      </c>
      <c r="G31" s="6"/>
    </row>
    <row r="32" spans="1:7" s="4" customFormat="1" ht="22.9" customHeight="1" x14ac:dyDescent="0.3">
      <c r="A32" s="137" t="s">
        <v>21</v>
      </c>
      <c r="B32" s="138"/>
      <c r="C32" s="138"/>
      <c r="D32" s="39">
        <f>SUM(D31)</f>
        <v>7000000</v>
      </c>
      <c r="E32" s="39">
        <f>SUM(E31)</f>
        <v>6100000</v>
      </c>
      <c r="F32" s="40">
        <f>SUM(F31)</f>
        <v>900000</v>
      </c>
      <c r="G32" s="6"/>
    </row>
    <row r="33" spans="1:7" s="4" customFormat="1" ht="22.9" customHeight="1" x14ac:dyDescent="0.3">
      <c r="A33" s="46" t="s">
        <v>51</v>
      </c>
      <c r="B33" s="42" t="s">
        <v>51</v>
      </c>
      <c r="C33" s="43" t="s">
        <v>52</v>
      </c>
      <c r="D33" s="44">
        <v>27000</v>
      </c>
      <c r="E33" s="44">
        <v>580</v>
      </c>
      <c r="F33" s="45">
        <f>D33-E33</f>
        <v>26420</v>
      </c>
      <c r="G33" s="6"/>
    </row>
    <row r="34" spans="1:7" ht="22.9" customHeight="1" thickBot="1" x14ac:dyDescent="0.35">
      <c r="A34" s="142" t="s">
        <v>47</v>
      </c>
      <c r="B34" s="143"/>
      <c r="C34" s="144"/>
      <c r="D34" s="47">
        <f>SUM(D33)</f>
        <v>27000</v>
      </c>
      <c r="E34" s="47">
        <f>SUM(E33)</f>
        <v>580</v>
      </c>
      <c r="F34" s="48">
        <f>SUM(F33)</f>
        <v>26420</v>
      </c>
      <c r="G34" s="8"/>
    </row>
    <row r="35" spans="1:7" ht="16.5" customHeight="1" x14ac:dyDescent="0.3"/>
    <row r="37" spans="1:7" x14ac:dyDescent="0.3">
      <c r="D37" s="69"/>
      <c r="E37" s="5">
        <f>855723858-E5</f>
        <v>-189703302</v>
      </c>
    </row>
    <row r="38" spans="1:7" x14ac:dyDescent="0.3">
      <c r="C38" s="14"/>
    </row>
    <row r="39" spans="1:7" x14ac:dyDescent="0.3">
      <c r="C39" s="14"/>
    </row>
  </sheetData>
  <mergeCells count="17">
    <mergeCell ref="A1:F1"/>
    <mergeCell ref="A3:F3"/>
    <mergeCell ref="A5:C5"/>
    <mergeCell ref="A27:C27"/>
    <mergeCell ref="B19:B20"/>
    <mergeCell ref="B10:B11"/>
    <mergeCell ref="B12:B17"/>
    <mergeCell ref="A6:A17"/>
    <mergeCell ref="B6:B9"/>
    <mergeCell ref="A21:A26"/>
    <mergeCell ref="B21:B26"/>
    <mergeCell ref="B28:B29"/>
    <mergeCell ref="A30:C30"/>
    <mergeCell ref="A32:C32"/>
    <mergeCell ref="A18:A20"/>
    <mergeCell ref="A34:C34"/>
    <mergeCell ref="A28:A29"/>
  </mergeCells>
  <phoneticPr fontId="1" type="noConversion"/>
  <printOptions horizontalCentered="1"/>
  <pageMargins left="0.19685039370078741" right="0.19685039370078741" top="0.78740157480314965" bottom="0.19685039370078741" header="0.19685039370078741" footer="0.19685039370078741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2</vt:i4>
      </vt:variant>
    </vt:vector>
  </HeadingPairs>
  <TitlesOfParts>
    <vt:vector size="5" baseType="lpstr">
      <vt:lpstr>총괄표</vt:lpstr>
      <vt:lpstr>세입결산</vt:lpstr>
      <vt:lpstr>세출결산</vt:lpstr>
      <vt:lpstr>세출결산!Print_Area</vt:lpstr>
      <vt:lpstr>총괄표!Print_Area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2022-01-06T08:42:34Z</cp:lastPrinted>
  <dcterms:created xsi:type="dcterms:W3CDTF">2016-03-21T06:58:32Z</dcterms:created>
  <dcterms:modified xsi:type="dcterms:W3CDTF">2022-03-04T05:44:20Z</dcterms:modified>
</cp:coreProperties>
</file>